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tabRatio="904"/>
  </bookViews>
  <sheets>
    <sheet name="Home" sheetId="7" r:id="rId1"/>
    <sheet name="Copyright" sheetId="12" r:id="rId2"/>
    <sheet name="Information" sheetId="13" r:id="rId3"/>
    <sheet name="Study Notes" sheetId="6" r:id="rId4"/>
    <sheet name="Raw Data" sheetId="1" r:id="rId5"/>
    <sheet name="In Progress" sheetId="9" r:id="rId6"/>
    <sheet name="Clean Data" sheetId="8" r:id="rId7"/>
    <sheet name="Data For Analysis" sheetId="2" r:id="rId8"/>
    <sheet name="Codes" sheetId="3" r:id="rId9"/>
    <sheet name="Notes" sheetId="14" r:id="rId10"/>
    <sheet name="Desc Stats" sheetId="10" r:id="rId11"/>
    <sheet name="Spare Sheet 1" sheetId="4" r:id="rId12"/>
    <sheet name="Spare Sheet 2" sheetId="5" r:id="rId13"/>
  </sheets>
  <calcPr calcId="125725"/>
</workbook>
</file>

<file path=xl/calcChain.xml><?xml version="1.0" encoding="utf-8"?>
<calcChain xmlns="http://schemas.openxmlformats.org/spreadsheetml/2006/main">
  <c r="J36" i="10"/>
  <c r="J25"/>
  <c r="J14"/>
  <c r="J3"/>
  <c r="J37"/>
  <c r="J26"/>
  <c r="J15"/>
  <c r="J4"/>
  <c r="J45"/>
  <c r="J44"/>
  <c r="J43"/>
  <c r="J42"/>
  <c r="J41"/>
  <c r="J40"/>
  <c r="J35"/>
  <c r="J34"/>
  <c r="J33"/>
  <c r="J32"/>
  <c r="J31"/>
  <c r="J30"/>
  <c r="J29"/>
  <c r="J24"/>
  <c r="J23"/>
  <c r="J22"/>
  <c r="J21"/>
  <c r="J20"/>
  <c r="J19"/>
  <c r="J18"/>
  <c r="J13"/>
  <c r="J9"/>
  <c r="J10"/>
  <c r="J11"/>
  <c r="J12"/>
  <c r="J8"/>
  <c r="D36"/>
  <c r="D25"/>
  <c r="D14"/>
  <c r="D3"/>
  <c r="D35"/>
  <c r="E35"/>
  <c r="F35"/>
  <c r="G35"/>
  <c r="H35"/>
  <c r="C35"/>
  <c r="D24"/>
  <c r="E24"/>
  <c r="F24"/>
  <c r="G24"/>
  <c r="H24"/>
  <c r="C24"/>
  <c r="D13"/>
  <c r="E13"/>
  <c r="F13"/>
  <c r="G13"/>
  <c r="H13"/>
  <c r="C13"/>
  <c r="D2"/>
  <c r="E2"/>
  <c r="F2"/>
  <c r="G2"/>
  <c r="H2"/>
  <c r="J2" s="1"/>
  <c r="C2"/>
  <c r="D42"/>
  <c r="E42"/>
  <c r="F42"/>
  <c r="G42"/>
  <c r="H42"/>
  <c r="D43"/>
  <c r="E43"/>
  <c r="F43"/>
  <c r="G43"/>
  <c r="H43"/>
  <c r="D44"/>
  <c r="E44"/>
  <c r="F44"/>
  <c r="G44"/>
  <c r="H44"/>
  <c r="D45"/>
  <c r="E45"/>
  <c r="F45"/>
  <c r="G45"/>
  <c r="H45"/>
  <c r="C43"/>
  <c r="C44"/>
  <c r="C45"/>
  <c r="C42"/>
  <c r="D31"/>
  <c r="E31"/>
  <c r="F31"/>
  <c r="G31"/>
  <c r="H31"/>
  <c r="D32"/>
  <c r="E32"/>
  <c r="F32"/>
  <c r="G32"/>
  <c r="H32"/>
  <c r="D33"/>
  <c r="E33"/>
  <c r="F33"/>
  <c r="G33"/>
  <c r="H33"/>
  <c r="D34"/>
  <c r="E34"/>
  <c r="F34"/>
  <c r="G34"/>
  <c r="H34"/>
  <c r="C32"/>
  <c r="C33"/>
  <c r="C34"/>
  <c r="C31"/>
  <c r="D20"/>
  <c r="E20"/>
  <c r="F20"/>
  <c r="G20"/>
  <c r="H20"/>
  <c r="D21"/>
  <c r="E21"/>
  <c r="F21"/>
  <c r="G21"/>
  <c r="H21"/>
  <c r="D22"/>
  <c r="E22"/>
  <c r="F22"/>
  <c r="G22"/>
  <c r="H22"/>
  <c r="D23"/>
  <c r="E23"/>
  <c r="F23"/>
  <c r="G23"/>
  <c r="H23"/>
  <c r="C21"/>
  <c r="C22"/>
  <c r="C23"/>
  <c r="C20"/>
  <c r="D9"/>
  <c r="E9"/>
  <c r="F9"/>
  <c r="G9"/>
  <c r="H9"/>
  <c r="D10"/>
  <c r="E10"/>
  <c r="F10"/>
  <c r="G10"/>
  <c r="H10"/>
  <c r="D11"/>
  <c r="E11"/>
  <c r="F11"/>
  <c r="G11"/>
  <c r="H11"/>
  <c r="D12"/>
  <c r="E12"/>
  <c r="F12"/>
  <c r="G12"/>
  <c r="H12"/>
  <c r="C10"/>
  <c r="C11"/>
  <c r="C12"/>
  <c r="C9"/>
  <c r="E14"/>
  <c r="F14"/>
  <c r="G14"/>
  <c r="H14"/>
  <c r="E15"/>
  <c r="F15"/>
  <c r="G15"/>
  <c r="H15"/>
  <c r="E16"/>
  <c r="F16"/>
  <c r="G16"/>
  <c r="H16"/>
  <c r="E17"/>
  <c r="F17"/>
  <c r="G17"/>
  <c r="H17"/>
  <c r="D18"/>
  <c r="E18"/>
  <c r="F18"/>
  <c r="G18"/>
  <c r="H18"/>
  <c r="D19"/>
  <c r="E19"/>
  <c r="F19"/>
  <c r="G19"/>
  <c r="H19"/>
  <c r="E25"/>
  <c r="F25"/>
  <c r="G25"/>
  <c r="H25"/>
  <c r="E26"/>
  <c r="F26"/>
  <c r="G26"/>
  <c r="H26"/>
  <c r="E27"/>
  <c r="F27"/>
  <c r="G27"/>
  <c r="H27"/>
  <c r="E28"/>
  <c r="F28"/>
  <c r="G28"/>
  <c r="H28"/>
  <c r="D29"/>
  <c r="E29"/>
  <c r="F29"/>
  <c r="G29"/>
  <c r="H29"/>
  <c r="D30"/>
  <c r="E30"/>
  <c r="F30"/>
  <c r="G30"/>
  <c r="H30"/>
  <c r="E36"/>
  <c r="F36"/>
  <c r="G36"/>
  <c r="H36"/>
  <c r="E37"/>
  <c r="F37"/>
  <c r="G37"/>
  <c r="H37"/>
  <c r="E38"/>
  <c r="F38"/>
  <c r="G38"/>
  <c r="H38"/>
  <c r="E39"/>
  <c r="F39"/>
  <c r="G39"/>
  <c r="H39"/>
  <c r="D40"/>
  <c r="E40"/>
  <c r="F40"/>
  <c r="G40"/>
  <c r="H40"/>
  <c r="D41"/>
  <c r="E41"/>
  <c r="F41"/>
  <c r="G41"/>
  <c r="H41"/>
  <c r="C41"/>
  <c r="C40"/>
  <c r="C39"/>
  <c r="C38"/>
  <c r="C37"/>
  <c r="C36"/>
  <c r="C30"/>
  <c r="C29"/>
  <c r="C28"/>
  <c r="C27"/>
  <c r="C26"/>
  <c r="C25"/>
  <c r="C19"/>
  <c r="C18"/>
  <c r="C17"/>
  <c r="C16"/>
  <c r="C15"/>
  <c r="C14"/>
  <c r="F10" i="2"/>
  <c r="F9"/>
  <c r="F8"/>
  <c r="F7"/>
  <c r="F6"/>
  <c r="F4"/>
  <c r="F3"/>
  <c r="F2"/>
  <c r="F7" i="8"/>
  <c r="F10"/>
  <c r="F9"/>
  <c r="F8"/>
  <c r="F6"/>
  <c r="F4"/>
  <c r="F3"/>
  <c r="F2"/>
  <c r="F9" i="9"/>
  <c r="F8"/>
  <c r="F6"/>
  <c r="F4"/>
  <c r="F3"/>
  <c r="F2"/>
  <c r="E3" i="10"/>
  <c r="F3"/>
  <c r="G3"/>
  <c r="H3"/>
  <c r="E4"/>
  <c r="F4"/>
  <c r="G4"/>
  <c r="H4"/>
  <c r="E5"/>
  <c r="F5"/>
  <c r="G5"/>
  <c r="H5"/>
  <c r="E6"/>
  <c r="F6"/>
  <c r="G6"/>
  <c r="H6"/>
  <c r="D7"/>
  <c r="E7"/>
  <c r="F7"/>
  <c r="G7"/>
  <c r="H7"/>
  <c r="J7" s="1"/>
  <c r="D8"/>
  <c r="E8"/>
  <c r="F8"/>
  <c r="G8"/>
  <c r="H8"/>
  <c r="C8"/>
  <c r="C7"/>
  <c r="C6"/>
  <c r="C5"/>
  <c r="C4"/>
  <c r="C3"/>
  <c r="B3" i="5"/>
  <c r="C3"/>
  <c r="D3"/>
  <c r="B4"/>
  <c r="C4"/>
  <c r="D4"/>
  <c r="B5"/>
  <c r="C5"/>
  <c r="D5"/>
  <c r="D2"/>
  <c r="C2"/>
  <c r="B2"/>
  <c r="B7" i="4"/>
  <c r="C7"/>
  <c r="D7" s="1"/>
  <c r="B6"/>
  <c r="C6"/>
  <c r="D6" s="1"/>
  <c r="B4"/>
  <c r="C4"/>
  <c r="D4" s="1"/>
  <c r="B5"/>
  <c r="C5"/>
  <c r="D5" s="1"/>
  <c r="B3"/>
  <c r="C3"/>
  <c r="D3" s="1"/>
  <c r="D2"/>
  <c r="B2"/>
  <c r="C2"/>
  <c r="F3" i="1"/>
  <c r="F4"/>
  <c r="F6"/>
  <c r="F8"/>
  <c r="F9"/>
  <c r="F2"/>
</calcChain>
</file>

<file path=xl/sharedStrings.xml><?xml version="1.0" encoding="utf-8"?>
<sst xmlns="http://schemas.openxmlformats.org/spreadsheetml/2006/main" count="253" uniqueCount="98">
  <si>
    <t>UniqueID</t>
  </si>
  <si>
    <t>Age</t>
  </si>
  <si>
    <t>Gender</t>
  </si>
  <si>
    <t>male</t>
  </si>
  <si>
    <t>female</t>
  </si>
  <si>
    <t>Height</t>
  </si>
  <si>
    <t>Weight</t>
  </si>
  <si>
    <t>BMI</t>
  </si>
  <si>
    <t>a</t>
  </si>
  <si>
    <t>b</t>
  </si>
  <si>
    <t>My Variable 1</t>
  </si>
  <si>
    <t xml:space="preserve">   spaces   </t>
  </si>
  <si>
    <t>Cleaned with TRIM</t>
  </si>
  <si>
    <t xml:space="preserve">   more spaces   </t>
  </si>
  <si>
    <t xml:space="preserve">   spaces at the beginning</t>
  </si>
  <si>
    <t xml:space="preserve">spaces at the end   </t>
  </si>
  <si>
    <t>Length after TRIM</t>
  </si>
  <si>
    <t>Length before TRIM</t>
  </si>
  <si>
    <t>spaces   in   the   middle</t>
  </si>
  <si>
    <t xml:space="preserve">   spaces   everywhere   </t>
  </si>
  <si>
    <t>Change case</t>
  </si>
  <si>
    <t>change case</t>
  </si>
  <si>
    <t>cHANGE cASE</t>
  </si>
  <si>
    <t>CHANGE CASE</t>
  </si>
  <si>
    <t>Change case with LOWER</t>
  </si>
  <si>
    <t>Change case with PROPER</t>
  </si>
  <si>
    <t>Change case with UPPER</t>
  </si>
  <si>
    <t>c</t>
  </si>
  <si>
    <t>Waiting for lab</t>
  </si>
  <si>
    <t>Not recorded</t>
  </si>
  <si>
    <t>Incorrect</t>
  </si>
  <si>
    <t>N/A</t>
  </si>
  <si>
    <t>Measurement Units</t>
  </si>
  <si>
    <t>cm</t>
  </si>
  <si>
    <t>kg</t>
  </si>
  <si>
    <t>kg/m^2</t>
  </si>
  <si>
    <t>years</t>
  </si>
  <si>
    <t>Data Type</t>
  </si>
  <si>
    <t>Nominal</t>
  </si>
  <si>
    <t>Ratio</t>
  </si>
  <si>
    <t>Quantitative</t>
  </si>
  <si>
    <t>Qualitative</t>
  </si>
  <si>
    <t>Data Class</t>
  </si>
  <si>
    <t>Zeros</t>
  </si>
  <si>
    <t>Negatives</t>
  </si>
  <si>
    <t>Min</t>
  </si>
  <si>
    <t>Max</t>
  </si>
  <si>
    <t>Count</t>
  </si>
  <si>
    <t>Empty</t>
  </si>
  <si>
    <t>Mean</t>
  </si>
  <si>
    <t>d</t>
  </si>
  <si>
    <t>Check source</t>
  </si>
  <si>
    <t>Raw Data</t>
  </si>
  <si>
    <t>In Progress</t>
  </si>
  <si>
    <t>Clean Data</t>
  </si>
  <si>
    <t>Data For Analysis</t>
  </si>
  <si>
    <t>Flag</t>
  </si>
  <si>
    <t>Practical Data Cleaning Template</t>
  </si>
  <si>
    <t>by</t>
  </si>
  <si>
    <t>lee.baker@chi2innovations.com</t>
  </si>
  <si>
    <t>Also, check out our automated data cleaning program:</t>
  </si>
  <si>
    <t>2. You must not charge for it</t>
  </si>
  <si>
    <t>You are given the rights to use and share this template, under the following conditions:</t>
  </si>
  <si>
    <t>3. You must give appropriate credit to the author</t>
  </si>
  <si>
    <t>Lee Baker</t>
  </si>
  <si>
    <t>If you require any further information or assistance please email me:</t>
  </si>
  <si>
    <t>This template is an accompaniment to the eBook:</t>
  </si>
  <si>
    <t>1. You must not change or delete the Home, Copyright or Information pages</t>
  </si>
  <si>
    <t>Project Name</t>
  </si>
  <si>
    <t>Start Date</t>
  </si>
  <si>
    <t>End Date</t>
  </si>
  <si>
    <t>Principle Investigator</t>
  </si>
  <si>
    <t>Supervisor</t>
  </si>
  <si>
    <t>Description</t>
  </si>
  <si>
    <t>Primary Hypothesis</t>
  </si>
  <si>
    <t>Jane Doe</t>
  </si>
  <si>
    <t>Frank N Steyn</t>
  </si>
  <si>
    <t>BMI study</t>
  </si>
  <si>
    <t>To assess if the BMI of patients with disease X is different to that of disease Y</t>
  </si>
  <si>
    <t>Secondary Hypothesis 1</t>
  </si>
  <si>
    <t>Secondary Hypothesis 2</t>
  </si>
  <si>
    <t>To see if the gender of the patients makes a difference to the prognosis</t>
  </si>
  <si>
    <t>To see if the age of the patients makes a difference to the prognosis</t>
  </si>
  <si>
    <t>These data are from the BMI study, which is part of a Phase I clinical trial</t>
  </si>
  <si>
    <t>Ethics</t>
  </si>
  <si>
    <t>Data</t>
  </si>
  <si>
    <t>Collected by:</t>
  </si>
  <si>
    <t>John Done</t>
  </si>
  <si>
    <t>Denny Crane</t>
  </si>
  <si>
    <t>Database</t>
  </si>
  <si>
    <t>Administered by</t>
  </si>
  <si>
    <t>Rocky Scientist</t>
  </si>
  <si>
    <t>Application:</t>
  </si>
  <si>
    <t>Approved:</t>
  </si>
  <si>
    <t>2015-2015</t>
  </si>
  <si>
    <t>Collected:</t>
  </si>
  <si>
    <t>Data collector detailed on each paper-based form</t>
  </si>
  <si>
    <t>Submitted to the departmental database on: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</si>
</sst>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b/>
      <sz val="16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4" fontId="0" fillId="33" borderId="0" xfId="0" applyNumberFormat="1" applyFill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164" fontId="0" fillId="35" borderId="0" xfId="0" applyNumberFormat="1" applyFill="1" applyAlignment="1">
      <alignment horizontal="right"/>
    </xf>
    <xf numFmtId="164" fontId="0" fillId="34" borderId="0" xfId="0" applyNumberFormat="1" applyFill="1" applyAlignment="1">
      <alignment horizontal="right"/>
    </xf>
    <xf numFmtId="0" fontId="0" fillId="0" borderId="0" xfId="0"/>
    <xf numFmtId="0" fontId="0" fillId="36" borderId="11" xfId="0" applyFill="1" applyBorder="1"/>
    <xf numFmtId="0" fontId="0" fillId="36" borderId="12" xfId="0" applyFill="1" applyBorder="1"/>
    <xf numFmtId="2" fontId="0" fillId="36" borderId="12" xfId="0" applyNumberFormat="1" applyFill="1" applyBorder="1"/>
    <xf numFmtId="0" fontId="0" fillId="36" borderId="13" xfId="0" applyFill="1" applyBorder="1"/>
    <xf numFmtId="0" fontId="16" fillId="37" borderId="11" xfId="0" applyFont="1" applyFill="1" applyBorder="1"/>
    <xf numFmtId="0" fontId="16" fillId="37" borderId="12" xfId="0" applyFont="1" applyFill="1" applyBorder="1"/>
    <xf numFmtId="0" fontId="16" fillId="37" borderId="13" xfId="0" applyFont="1" applyFill="1" applyBorder="1"/>
    <xf numFmtId="0" fontId="16" fillId="37" borderId="1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2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/>
    <xf numFmtId="2" fontId="0" fillId="39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40" borderId="11" xfId="0" applyFill="1" applyBorder="1" applyAlignment="1">
      <alignment horizontal="center"/>
    </xf>
    <xf numFmtId="0" fontId="0" fillId="40" borderId="12" xfId="0" applyFill="1" applyBorder="1" applyAlignment="1">
      <alignment horizontal="center"/>
    </xf>
    <xf numFmtId="0" fontId="0" fillId="40" borderId="13" xfId="0" applyFill="1" applyBorder="1" applyAlignment="1">
      <alignment horizontal="center"/>
    </xf>
    <xf numFmtId="0" fontId="16" fillId="39" borderId="10" xfId="0" applyFont="1" applyFill="1" applyBorder="1" applyAlignment="1">
      <alignment horizontal="center"/>
    </xf>
    <xf numFmtId="0" fontId="18" fillId="38" borderId="0" xfId="0" applyFont="1" applyFill="1"/>
    <xf numFmtId="0" fontId="18" fillId="38" borderId="0" xfId="0" applyFont="1" applyFill="1" applyAlignment="1">
      <alignment horizontal="center"/>
    </xf>
    <xf numFmtId="0" fontId="21" fillId="38" borderId="0" xfId="0" applyFont="1" applyFill="1" applyAlignment="1">
      <alignment horizontal="center"/>
    </xf>
    <xf numFmtId="0" fontId="19" fillId="38" borderId="0" xfId="0" applyFont="1" applyFill="1" applyAlignment="1">
      <alignment horizontal="center"/>
    </xf>
    <xf numFmtId="0" fontId="20" fillId="38" borderId="0" xfId="0" applyFont="1" applyFill="1" applyAlignment="1">
      <alignment horizontal="center"/>
    </xf>
    <xf numFmtId="0" fontId="23" fillId="38" borderId="0" xfId="42" applyFont="1" applyFill="1" applyAlignment="1" applyProtection="1">
      <alignment horizontal="center"/>
    </xf>
    <xf numFmtId="0" fontId="24" fillId="38" borderId="0" xfId="0" applyFont="1" applyFill="1" applyAlignment="1">
      <alignment horizontal="center"/>
    </xf>
    <xf numFmtId="14" fontId="0" fillId="0" borderId="0" xfId="0" applyNumberFormat="1"/>
    <xf numFmtId="0" fontId="13" fillId="41" borderId="11" xfId="0" applyFont="1" applyFill="1" applyBorder="1" applyAlignment="1">
      <alignment horizontal="center" vertical="center"/>
    </xf>
    <xf numFmtId="0" fontId="13" fillId="41" borderId="12" xfId="0" applyFont="1" applyFill="1" applyBorder="1" applyAlignment="1">
      <alignment horizontal="center" vertical="center"/>
    </xf>
    <xf numFmtId="0" fontId="13" fillId="41" borderId="13" xfId="0" applyFont="1" applyFill="1" applyBorder="1" applyAlignment="1">
      <alignment horizontal="center" vertical="center"/>
    </xf>
    <xf numFmtId="0" fontId="13" fillId="41" borderId="15" xfId="0" applyFont="1" applyFill="1" applyBorder="1" applyAlignment="1">
      <alignment horizontal="center" vertical="center"/>
    </xf>
    <xf numFmtId="0" fontId="13" fillId="41" borderId="14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chi2innovations.com/datakleenr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chi2innovations.com" TargetMode="Externa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hi2innovations.com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payhip.com/b/smZf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chi2innovations.com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7</xdr:row>
      <xdr:rowOff>19050</xdr:rowOff>
    </xdr:from>
    <xdr:to>
      <xdr:col>10</xdr:col>
      <xdr:colOff>495300</xdr:colOff>
      <xdr:row>11</xdr:row>
      <xdr:rowOff>66675</xdr:rowOff>
    </xdr:to>
    <xdr:pic>
      <xdr:nvPicPr>
        <xdr:cNvPr id="2" name="Picture 1" descr="Main CSI logo (hi-def) - 295x85.png">
          <a:hlinkClick xmlns:r="http://schemas.openxmlformats.org/officeDocument/2006/relationships" r:id="rId1" tooltip="Click to check out our web site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81425" y="1495425"/>
          <a:ext cx="2809875" cy="80962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25</xdr:row>
      <xdr:rowOff>38100</xdr:rowOff>
    </xdr:from>
    <xdr:to>
      <xdr:col>10</xdr:col>
      <xdr:colOff>361950</xdr:colOff>
      <xdr:row>35</xdr:row>
      <xdr:rowOff>28575</xdr:rowOff>
    </xdr:to>
    <xdr:pic>
      <xdr:nvPicPr>
        <xdr:cNvPr id="3" name="Picture 2" descr="DataKleenr Logo - 262x199.JPG">
          <a:hlinkClick xmlns:r="http://schemas.openxmlformats.org/officeDocument/2006/relationships" r:id="rId3" tooltip="Click to check out DataKleenr - Specialist in cleaning dirty data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62400" y="5476875"/>
          <a:ext cx="2495550" cy="1895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7</xdr:row>
      <xdr:rowOff>19050</xdr:rowOff>
    </xdr:from>
    <xdr:to>
      <xdr:col>10</xdr:col>
      <xdr:colOff>495300</xdr:colOff>
      <xdr:row>11</xdr:row>
      <xdr:rowOff>66675</xdr:rowOff>
    </xdr:to>
    <xdr:pic>
      <xdr:nvPicPr>
        <xdr:cNvPr id="2" name="Picture 1" descr="Main CSI logo (hi-def) - 295x85.png">
          <a:hlinkClick xmlns:r="http://schemas.openxmlformats.org/officeDocument/2006/relationships" r:id="rId1" tooltip="Click to check out our web site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81425" y="1495425"/>
          <a:ext cx="2809875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7</xdr:row>
      <xdr:rowOff>19050</xdr:rowOff>
    </xdr:from>
    <xdr:to>
      <xdr:col>10</xdr:col>
      <xdr:colOff>495300</xdr:colOff>
      <xdr:row>11</xdr:row>
      <xdr:rowOff>66675</xdr:rowOff>
    </xdr:to>
    <xdr:pic>
      <xdr:nvPicPr>
        <xdr:cNvPr id="2" name="Picture 1" descr="Main CSI logo (hi-def) - 295x85.png">
          <a:hlinkClick xmlns:r="http://schemas.openxmlformats.org/officeDocument/2006/relationships" r:id="rId1" tooltip="Click to check out our web site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81425" y="1495425"/>
          <a:ext cx="2809875" cy="8096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19</xdr:row>
      <xdr:rowOff>142875</xdr:rowOff>
    </xdr:from>
    <xdr:to>
      <xdr:col>10</xdr:col>
      <xdr:colOff>18899</xdr:colOff>
      <xdr:row>37</xdr:row>
      <xdr:rowOff>80867</xdr:rowOff>
    </xdr:to>
    <xdr:pic>
      <xdr:nvPicPr>
        <xdr:cNvPr id="4" name="Picture 3" descr="Practical Data Cleaning Hi-Tec Hero - 300x568.png">
          <a:hlinkClick xmlns:r="http://schemas.openxmlformats.org/officeDocument/2006/relationships" r:id="rId3" tooltip="Click to get your copy of Practical Data Cleaning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86250" y="3981450"/>
          <a:ext cx="1828649" cy="3462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ee.baker@chi2innovation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I3:I25"/>
  <sheetViews>
    <sheetView showRowColHeaders="0" tabSelected="1" workbookViewId="0">
      <selection activeCell="AQ99" sqref="AQ99"/>
    </sheetView>
  </sheetViews>
  <sheetFormatPr defaultRowHeight="15"/>
  <cols>
    <col min="1" max="16384" width="9.140625" style="31"/>
  </cols>
  <sheetData>
    <row r="3" spans="9:9" ht="26.25">
      <c r="I3" s="33" t="s">
        <v>57</v>
      </c>
    </row>
    <row r="5" spans="9:9">
      <c r="I5" s="32" t="s">
        <v>58</v>
      </c>
    </row>
    <row r="16" spans="9:9" ht="21">
      <c r="I16" s="35" t="s">
        <v>65</v>
      </c>
    </row>
    <row r="17" spans="9:9" ht="21">
      <c r="I17" s="35"/>
    </row>
    <row r="18" spans="9:9" ht="21">
      <c r="I18" s="37" t="s">
        <v>64</v>
      </c>
    </row>
    <row r="19" spans="9:9" ht="18.75">
      <c r="I19" s="36" t="s">
        <v>59</v>
      </c>
    </row>
    <row r="24" spans="9:9" ht="18.75">
      <c r="I24" s="34" t="s">
        <v>60</v>
      </c>
    </row>
    <row r="25" spans="9:9" ht="18.75">
      <c r="I25" s="34"/>
    </row>
  </sheetData>
  <sheetProtection password="C601" sheet="1" objects="1" scenarios="1"/>
  <hyperlinks>
    <hyperlink ref="I19" r:id="rId1" tooltip="Click to email me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/>
  </sheetPr>
  <dimension ref="B3:D18"/>
  <sheetViews>
    <sheetView workbookViewId="0">
      <selection activeCell="F23" sqref="F23"/>
    </sheetView>
  </sheetViews>
  <sheetFormatPr defaultRowHeight="15"/>
  <cols>
    <col min="2" max="2" width="15.85546875" style="6" bestFit="1" customWidth="1"/>
    <col min="4" max="4" width="10.7109375" bestFit="1" customWidth="1"/>
  </cols>
  <sheetData>
    <row r="3" spans="2:4">
      <c r="B3" s="6" t="s">
        <v>84</v>
      </c>
      <c r="C3" s="11" t="s">
        <v>92</v>
      </c>
    </row>
    <row r="4" spans="2:4" s="11" customFormat="1">
      <c r="B4" s="6"/>
      <c r="D4" s="38">
        <v>41452</v>
      </c>
    </row>
    <row r="5" spans="2:4">
      <c r="C5" s="11" t="s">
        <v>93</v>
      </c>
    </row>
    <row r="6" spans="2:4" s="11" customFormat="1">
      <c r="B6" s="6"/>
      <c r="D6" s="38">
        <v>41547</v>
      </c>
    </row>
    <row r="8" spans="2:4">
      <c r="B8" s="6" t="s">
        <v>85</v>
      </c>
      <c r="C8" s="11" t="s">
        <v>95</v>
      </c>
    </row>
    <row r="9" spans="2:4" s="11" customFormat="1">
      <c r="B9" s="6"/>
      <c r="D9" s="11" t="s">
        <v>94</v>
      </c>
    </row>
    <row r="10" spans="2:4">
      <c r="C10" s="11" t="s">
        <v>86</v>
      </c>
    </row>
    <row r="11" spans="2:4">
      <c r="D11" s="11" t="s">
        <v>75</v>
      </c>
    </row>
    <row r="12" spans="2:4">
      <c r="D12" s="11" t="s">
        <v>87</v>
      </c>
    </row>
    <row r="13" spans="2:4">
      <c r="D13" s="11" t="s">
        <v>88</v>
      </c>
    </row>
    <row r="14" spans="2:4">
      <c r="C14" s="11" t="s">
        <v>96</v>
      </c>
    </row>
    <row r="16" spans="2:4">
      <c r="B16" s="6" t="s">
        <v>89</v>
      </c>
      <c r="C16" s="11" t="s">
        <v>97</v>
      </c>
    </row>
    <row r="17" spans="2:4" s="11" customFormat="1">
      <c r="B17" s="6"/>
      <c r="D17" s="38">
        <v>42384</v>
      </c>
    </row>
    <row r="18" spans="2:4">
      <c r="B18" s="6" t="s">
        <v>90</v>
      </c>
      <c r="C18" s="11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S45"/>
  <sheetViews>
    <sheetView workbookViewId="0">
      <selection activeCell="N17" sqref="N17"/>
    </sheetView>
  </sheetViews>
  <sheetFormatPr defaultRowHeight="15"/>
  <cols>
    <col min="1" max="1" width="16.140625" bestFit="1" customWidth="1"/>
    <col min="2" max="2" width="9.85546875" bestFit="1" customWidth="1"/>
    <col min="10" max="10" width="9.140625" style="26"/>
  </cols>
  <sheetData>
    <row r="1" spans="1:19">
      <c r="C1" s="19" t="s">
        <v>0</v>
      </c>
      <c r="D1" s="19" t="s">
        <v>2</v>
      </c>
      <c r="E1" s="19" t="s">
        <v>1</v>
      </c>
      <c r="F1" s="19" t="s">
        <v>5</v>
      </c>
      <c r="G1" s="19" t="s">
        <v>6</v>
      </c>
      <c r="H1" s="19" t="s">
        <v>7</v>
      </c>
      <c r="J1" s="30" t="s">
        <v>56</v>
      </c>
    </row>
    <row r="2" spans="1:19">
      <c r="A2" s="39" t="s">
        <v>52</v>
      </c>
      <c r="B2" s="16" t="s">
        <v>48</v>
      </c>
      <c r="C2" s="12">
        <f>COUNTBLANK('Raw Data'!A$2:A$10)</f>
        <v>0</v>
      </c>
      <c r="D2" s="12">
        <f>COUNTBLANK('Raw Data'!B$2:B$10)</f>
        <v>1</v>
      </c>
      <c r="E2" s="12">
        <f>COUNTBLANK('Raw Data'!C$2:C$10)</f>
        <v>0</v>
      </c>
      <c r="F2" s="12">
        <f>COUNTBLANK('Raw Data'!D$2:D$10)</f>
        <v>2</v>
      </c>
      <c r="G2" s="12">
        <f>COUNTBLANK('Raw Data'!E$2:E$10)</f>
        <v>1</v>
      </c>
      <c r="H2" s="12">
        <f>COUNTBLANK('Raw Data'!F$2:F$10)</f>
        <v>0</v>
      </c>
      <c r="J2" s="27" t="str">
        <f>IF(SUM(C2:H2)&gt;0,"!","")</f>
        <v>!</v>
      </c>
    </row>
    <row r="3" spans="1:19">
      <c r="A3" s="40"/>
      <c r="B3" s="17" t="s">
        <v>47</v>
      </c>
      <c r="C3" s="13">
        <f>COUNT('Raw Data'!A:A)</f>
        <v>9</v>
      </c>
      <c r="D3" s="13">
        <f>COUNTA('Raw Data'!B:B)-1</f>
        <v>8</v>
      </c>
      <c r="E3" s="13">
        <f>COUNT('Raw Data'!C:C)</f>
        <v>9</v>
      </c>
      <c r="F3" s="13">
        <f>COUNT('Raw Data'!D:D)</f>
        <v>7</v>
      </c>
      <c r="G3" s="13">
        <f>COUNT('Raw Data'!E:E)</f>
        <v>8</v>
      </c>
      <c r="H3" s="13">
        <f>COUNT('Raw Data'!F:F)</f>
        <v>9</v>
      </c>
      <c r="J3" s="28" t="str">
        <f>IF(COUNTIF(C3:H3,"&lt;&gt;"&amp;MAX(C3:H3))&gt;0,"!","")</f>
        <v>!</v>
      </c>
      <c r="L3" s="11"/>
      <c r="M3" s="11"/>
      <c r="N3" s="11"/>
      <c r="O3" s="11"/>
      <c r="P3" s="11"/>
      <c r="Q3" s="11"/>
      <c r="R3" s="11"/>
      <c r="S3" s="11"/>
    </row>
    <row r="4" spans="1:19">
      <c r="A4" s="40"/>
      <c r="B4" s="17" t="s">
        <v>45</v>
      </c>
      <c r="C4" s="14">
        <f>MIN('Raw Data'!A:A)</f>
        <v>1</v>
      </c>
      <c r="D4" s="14" t="s">
        <v>31</v>
      </c>
      <c r="E4" s="14">
        <f>MIN('Raw Data'!C:C)</f>
        <v>-36.369044899999999</v>
      </c>
      <c r="F4" s="14">
        <f>MIN('Raw Data'!D:D)</f>
        <v>166.510002377825</v>
      </c>
      <c r="G4" s="14">
        <f>MIN('Raw Data'!E:E)</f>
        <v>35.404136926884426</v>
      </c>
      <c r="H4" s="14">
        <f>MIN('Raw Data'!F:F)</f>
        <v>0</v>
      </c>
      <c r="J4" s="28" t="str">
        <f>IF(COUNTIF(C4:H4,"&lt;0")&gt;0,"!","")</f>
        <v>!</v>
      </c>
    </row>
    <row r="5" spans="1:19">
      <c r="A5" s="40"/>
      <c r="B5" s="17" t="s">
        <v>49</v>
      </c>
      <c r="C5" s="14">
        <f>AVERAGE('Raw Data'!A:A)</f>
        <v>5</v>
      </c>
      <c r="D5" s="14" t="s">
        <v>31</v>
      </c>
      <c r="E5" s="14">
        <f>AVERAGE('Raw Data'!C:C)</f>
        <v>26.700877896666661</v>
      </c>
      <c r="F5" s="14">
        <f>AVERAGE('Raw Data'!D:D)</f>
        <v>174.87148839960972</v>
      </c>
      <c r="G5" s="14">
        <f>AVERAGE('Raw Data'!E:E)</f>
        <v>58.225760867359448</v>
      </c>
      <c r="H5" s="14">
        <f>AVERAGE('Raw Data'!F:F)</f>
        <v>13.695597677013744</v>
      </c>
      <c r="J5" s="28"/>
    </row>
    <row r="6" spans="1:19">
      <c r="A6" s="40"/>
      <c r="B6" s="17" t="s">
        <v>46</v>
      </c>
      <c r="C6" s="14">
        <f>MAX('Raw Data'!A:A)</f>
        <v>9</v>
      </c>
      <c r="D6" s="14" t="s">
        <v>31</v>
      </c>
      <c r="E6" s="14">
        <f>MAX('Raw Data'!C:C)</f>
        <v>39.319500269999999</v>
      </c>
      <c r="F6" s="14">
        <f>MAX('Raw Data'!D:D)</f>
        <v>187.71973440802185</v>
      </c>
      <c r="G6" s="14">
        <f>MAX('Raw Data'!E:E)</f>
        <v>93.772714191859194</v>
      </c>
      <c r="H6" s="14">
        <f>MAX('Raw Data'!F:F)</f>
        <v>31.207080763623956</v>
      </c>
      <c r="J6" s="28"/>
    </row>
    <row r="7" spans="1:19">
      <c r="A7" s="40"/>
      <c r="B7" s="17" t="s">
        <v>43</v>
      </c>
      <c r="C7" s="13">
        <f>COUNTIF('Raw Data'!A:A,0)</f>
        <v>0</v>
      </c>
      <c r="D7" s="13">
        <f>COUNTIF('Raw Data'!B:B,0)</f>
        <v>0</v>
      </c>
      <c r="E7" s="13">
        <f>COUNTIF('Raw Data'!C:C,0)</f>
        <v>0</v>
      </c>
      <c r="F7" s="13">
        <f>COUNTIF('Raw Data'!D:D,0)</f>
        <v>0</v>
      </c>
      <c r="G7" s="13">
        <f>COUNTIF('Raw Data'!E:E,0)</f>
        <v>0</v>
      </c>
      <c r="H7" s="13">
        <f>COUNTIF('Raw Data'!F:F,0)</f>
        <v>3</v>
      </c>
      <c r="J7" s="28" t="str">
        <f>IF(SUM(C7:H7)&gt;0,"!","")</f>
        <v>!</v>
      </c>
    </row>
    <row r="8" spans="1:19">
      <c r="A8" s="40"/>
      <c r="B8" s="17" t="s">
        <v>44</v>
      </c>
      <c r="C8" s="13">
        <f>COUNTIF('Raw Data'!A:A,"&lt;0")</f>
        <v>0</v>
      </c>
      <c r="D8" s="13">
        <f>COUNTIF('Raw Data'!B:B,"&lt;0")</f>
        <v>0</v>
      </c>
      <c r="E8" s="13">
        <f>COUNTIF('Raw Data'!C:C,"&lt;0")</f>
        <v>1</v>
      </c>
      <c r="F8" s="13">
        <f>COUNTIF('Raw Data'!D:D,"&lt;0")</f>
        <v>0</v>
      </c>
      <c r="G8" s="13">
        <f>COUNTIF('Raw Data'!E:E,"&lt;0")</f>
        <v>0</v>
      </c>
      <c r="H8" s="13">
        <f>COUNTIF('Raw Data'!F:F,"&lt;0")</f>
        <v>0</v>
      </c>
      <c r="J8" s="28" t="str">
        <f>IF(SUM(C8:H8)&gt;0,"!","")</f>
        <v>!</v>
      </c>
    </row>
    <row r="9" spans="1:19" s="11" customFormat="1">
      <c r="A9" s="40"/>
      <c r="B9" s="17" t="s">
        <v>8</v>
      </c>
      <c r="C9" s="13">
        <f>COUNTIF('Raw Data'!A:A,$B9)</f>
        <v>0</v>
      </c>
      <c r="D9" s="13">
        <f>COUNTIF('Raw Data'!B:B,$B9)</f>
        <v>0</v>
      </c>
      <c r="E9" s="13">
        <f>COUNTIF('Raw Data'!C:C,$B9)</f>
        <v>0</v>
      </c>
      <c r="F9" s="13">
        <f>COUNTIF('Raw Data'!D:D,$B9)</f>
        <v>0</v>
      </c>
      <c r="G9" s="13">
        <f>COUNTIF('Raw Data'!E:E,$B9)</f>
        <v>0</v>
      </c>
      <c r="H9" s="13">
        <f>COUNTIF('Raw Data'!F:F,$B9)</f>
        <v>0</v>
      </c>
      <c r="J9" s="28" t="str">
        <f t="shared" ref="J9:J12" si="0">IF(SUM(C9:H9)&gt;0,"!","")</f>
        <v/>
      </c>
    </row>
    <row r="10" spans="1:19" s="11" customFormat="1">
      <c r="A10" s="40"/>
      <c r="B10" s="17" t="s">
        <v>9</v>
      </c>
      <c r="C10" s="13">
        <f>COUNTIF('Raw Data'!A:A,$B10)</f>
        <v>0</v>
      </c>
      <c r="D10" s="13">
        <f>COUNTIF('Raw Data'!B:B,$B10)</f>
        <v>0</v>
      </c>
      <c r="E10" s="13">
        <f>COUNTIF('Raw Data'!C:C,$B10)</f>
        <v>0</v>
      </c>
      <c r="F10" s="13">
        <f>COUNTIF('Raw Data'!D:D,$B10)</f>
        <v>0</v>
      </c>
      <c r="G10" s="13">
        <f>COUNTIF('Raw Data'!E:E,$B10)</f>
        <v>0</v>
      </c>
      <c r="H10" s="13">
        <f>COUNTIF('Raw Data'!F:F,$B10)</f>
        <v>0</v>
      </c>
      <c r="J10" s="28" t="str">
        <f t="shared" si="0"/>
        <v/>
      </c>
    </row>
    <row r="11" spans="1:19" s="11" customFormat="1">
      <c r="A11" s="40"/>
      <c r="B11" s="17" t="s">
        <v>27</v>
      </c>
      <c r="C11" s="13">
        <f>COUNTIF('Raw Data'!A:A,$B11)</f>
        <v>0</v>
      </c>
      <c r="D11" s="13">
        <f>COUNTIF('Raw Data'!B:B,$B11)</f>
        <v>0</v>
      </c>
      <c r="E11" s="13">
        <f>COUNTIF('Raw Data'!C:C,$B11)</f>
        <v>0</v>
      </c>
      <c r="F11" s="13">
        <f>COUNTIF('Raw Data'!D:D,$B11)</f>
        <v>0</v>
      </c>
      <c r="G11" s="13">
        <f>COUNTIF('Raw Data'!E:E,$B11)</f>
        <v>0</v>
      </c>
      <c r="H11" s="13">
        <f>COUNTIF('Raw Data'!F:F,$B11)</f>
        <v>0</v>
      </c>
      <c r="J11" s="28" t="str">
        <f t="shared" si="0"/>
        <v/>
      </c>
    </row>
    <row r="12" spans="1:19" s="11" customFormat="1">
      <c r="A12" s="41"/>
      <c r="B12" s="18" t="s">
        <v>50</v>
      </c>
      <c r="C12" s="15">
        <f>COUNTIF('Raw Data'!A:A,$B12)</f>
        <v>0</v>
      </c>
      <c r="D12" s="15">
        <f>COUNTIF('Raw Data'!B:B,$B12)</f>
        <v>0</v>
      </c>
      <c r="E12" s="15">
        <f>COUNTIF('Raw Data'!C:C,$B12)</f>
        <v>0</v>
      </c>
      <c r="F12" s="15">
        <f>COUNTIF('Raw Data'!D:D,$B12)</f>
        <v>0</v>
      </c>
      <c r="G12" s="15">
        <f>COUNTIF('Raw Data'!E:E,$B12)</f>
        <v>0</v>
      </c>
      <c r="H12" s="15">
        <f>COUNTIF('Raw Data'!F:F,$B12)</f>
        <v>0</v>
      </c>
      <c r="J12" s="29" t="str">
        <f t="shared" si="0"/>
        <v/>
      </c>
    </row>
    <row r="13" spans="1:19" s="11" customFormat="1">
      <c r="A13" s="39" t="s">
        <v>53</v>
      </c>
      <c r="B13" s="16" t="s">
        <v>48</v>
      </c>
      <c r="C13" s="12">
        <f>COUNTBLANK('In Progress'!A$2:A$10)</f>
        <v>0</v>
      </c>
      <c r="D13" s="12">
        <f>COUNTBLANK('In Progress'!B$2:B$10)</f>
        <v>0</v>
      </c>
      <c r="E13" s="12">
        <f>COUNTBLANK('In Progress'!C$2:C$10)</f>
        <v>0</v>
      </c>
      <c r="F13" s="12">
        <f>COUNTBLANK('In Progress'!D$2:D$10)</f>
        <v>0</v>
      </c>
      <c r="G13" s="12">
        <f>COUNTBLANK('In Progress'!E$2:E$10)</f>
        <v>0</v>
      </c>
      <c r="H13" s="12">
        <f>COUNTBLANK('In Progress'!F$2:F$10)</f>
        <v>0</v>
      </c>
      <c r="J13" s="27" t="str">
        <f>IF(SUM(C13:H13)&gt;0,"!","")</f>
        <v/>
      </c>
    </row>
    <row r="14" spans="1:19" s="11" customFormat="1">
      <c r="A14" s="40"/>
      <c r="B14" s="17" t="s">
        <v>47</v>
      </c>
      <c r="C14" s="13">
        <f>COUNT('In Progress'!A:A)</f>
        <v>9</v>
      </c>
      <c r="D14" s="13">
        <f>COUNTA('In Progress'!B:B)-1</f>
        <v>9</v>
      </c>
      <c r="E14" s="13">
        <f>COUNT('In Progress'!C:C)</f>
        <v>8</v>
      </c>
      <c r="F14" s="13">
        <f>COUNT('In Progress'!D:D)</f>
        <v>7</v>
      </c>
      <c r="G14" s="13">
        <f>COUNT('In Progress'!E:E)</f>
        <v>8</v>
      </c>
      <c r="H14" s="13">
        <f>COUNT('In Progress'!F:F)</f>
        <v>6</v>
      </c>
      <c r="J14" s="28" t="str">
        <f>IF(COUNTIF(C14:H14,"&lt;&gt;"&amp;MAX(C14:H14))&gt;0,"!","")</f>
        <v>!</v>
      </c>
    </row>
    <row r="15" spans="1:19" s="11" customFormat="1">
      <c r="A15" s="40"/>
      <c r="B15" s="17" t="s">
        <v>45</v>
      </c>
      <c r="C15" s="14">
        <f>MIN('In Progress'!A:A)</f>
        <v>1</v>
      </c>
      <c r="D15" s="14" t="s">
        <v>31</v>
      </c>
      <c r="E15" s="14">
        <f>MIN('In Progress'!C:C)</f>
        <v>29.121461579999998</v>
      </c>
      <c r="F15" s="14">
        <f>MIN('In Progress'!D:D)</f>
        <v>166.510002377825</v>
      </c>
      <c r="G15" s="14">
        <f>MIN('In Progress'!E:E)</f>
        <v>35.404136926884426</v>
      </c>
      <c r="H15" s="14">
        <f>MIN('In Progress'!F:F)</f>
        <v>14.189990109963128</v>
      </c>
      <c r="J15" s="28" t="str">
        <f>IF(COUNTIF(C15:H15,"&lt;0")&gt;0,"!","")</f>
        <v/>
      </c>
    </row>
    <row r="16" spans="1:19" s="11" customFormat="1">
      <c r="A16" s="40"/>
      <c r="B16" s="17" t="s">
        <v>49</v>
      </c>
      <c r="C16" s="14">
        <f>AVERAGE('In Progress'!A:A)</f>
        <v>5</v>
      </c>
      <c r="D16" s="14" t="s">
        <v>31</v>
      </c>
      <c r="E16" s="14">
        <f>AVERAGE('In Progress'!C:C)</f>
        <v>34.584618246249995</v>
      </c>
      <c r="F16" s="14">
        <f>AVERAGE('In Progress'!D:D)</f>
        <v>174.87148839960972</v>
      </c>
      <c r="G16" s="14">
        <f>AVERAGE('In Progress'!E:E)</f>
        <v>58.225760867359448</v>
      </c>
      <c r="H16" s="14">
        <f>AVERAGE('In Progress'!F:F)</f>
        <v>20.543396515520616</v>
      </c>
      <c r="J16" s="28"/>
    </row>
    <row r="17" spans="1:10" s="11" customFormat="1">
      <c r="A17" s="40"/>
      <c r="B17" s="17" t="s">
        <v>46</v>
      </c>
      <c r="C17" s="14">
        <f>MAX('In Progress'!A:A)</f>
        <v>9</v>
      </c>
      <c r="D17" s="14" t="s">
        <v>31</v>
      </c>
      <c r="E17" s="14">
        <f>MAX('In Progress'!C:C)</f>
        <v>39.319500269999999</v>
      </c>
      <c r="F17" s="14">
        <f>MAX('In Progress'!D:D)</f>
        <v>187.71973440802185</v>
      </c>
      <c r="G17" s="14">
        <f>MAX('In Progress'!E:E)</f>
        <v>93.772714191859194</v>
      </c>
      <c r="H17" s="14">
        <f>MAX('In Progress'!F:F)</f>
        <v>31.207080763623956</v>
      </c>
      <c r="J17" s="28"/>
    </row>
    <row r="18" spans="1:10" s="11" customFormat="1">
      <c r="A18" s="40"/>
      <c r="B18" s="17" t="s">
        <v>43</v>
      </c>
      <c r="C18" s="13">
        <f>COUNTIF('In Progress'!A:A,0)</f>
        <v>0</v>
      </c>
      <c r="D18" s="13">
        <f>COUNTIF('In Progress'!B:B,0)</f>
        <v>0</v>
      </c>
      <c r="E18" s="13">
        <f>COUNTIF('In Progress'!C:C,0)</f>
        <v>0</v>
      </c>
      <c r="F18" s="13">
        <f>COUNTIF('In Progress'!D:D,0)</f>
        <v>0</v>
      </c>
      <c r="G18" s="13">
        <f>COUNTIF('In Progress'!E:E,0)</f>
        <v>0</v>
      </c>
      <c r="H18" s="13">
        <f>COUNTIF('In Progress'!F:F,0)</f>
        <v>0</v>
      </c>
      <c r="J18" s="28" t="str">
        <f>IF(SUM(C18:H18)&gt;0,"!","")</f>
        <v/>
      </c>
    </row>
    <row r="19" spans="1:10" s="11" customFormat="1">
      <c r="A19" s="40"/>
      <c r="B19" s="17" t="s">
        <v>44</v>
      </c>
      <c r="C19" s="13">
        <f>COUNTIF('In Progress'!A:A,"&lt;0")</f>
        <v>0</v>
      </c>
      <c r="D19" s="13">
        <f>COUNTIF('In Progress'!B:B,"&lt;0")</f>
        <v>0</v>
      </c>
      <c r="E19" s="13">
        <f>COUNTIF('In Progress'!C:C,"&lt;0")</f>
        <v>0</v>
      </c>
      <c r="F19" s="13">
        <f>COUNTIF('In Progress'!D:D,"&lt;0")</f>
        <v>0</v>
      </c>
      <c r="G19" s="13">
        <f>COUNTIF('In Progress'!E:E,"&lt;0")</f>
        <v>0</v>
      </c>
      <c r="H19" s="13">
        <f>COUNTIF('In Progress'!F:F,"&lt;0")</f>
        <v>0</v>
      </c>
      <c r="J19" s="28" t="str">
        <f>IF(SUM(C19:H19)&gt;0,"!","")</f>
        <v/>
      </c>
    </row>
    <row r="20" spans="1:10" s="11" customFormat="1">
      <c r="A20" s="40"/>
      <c r="B20" s="17" t="s">
        <v>8</v>
      </c>
      <c r="C20" s="13">
        <f>COUNTIF('In Progress'!A:A,$B20)</f>
        <v>0</v>
      </c>
      <c r="D20" s="13">
        <f>COUNTIF('In Progress'!B:B,$B20)</f>
        <v>1</v>
      </c>
      <c r="E20" s="13">
        <f>COUNTIF('In Progress'!C:C,$B20)</f>
        <v>0</v>
      </c>
      <c r="F20" s="13">
        <f>COUNTIF('In Progress'!D:D,$B20)</f>
        <v>1</v>
      </c>
      <c r="G20" s="13">
        <f>COUNTIF('In Progress'!E:E,$B20)</f>
        <v>0</v>
      </c>
      <c r="H20" s="13">
        <f>COUNTIF('In Progress'!F:F,$B20)</f>
        <v>1</v>
      </c>
      <c r="J20" s="28" t="str">
        <f t="shared" ref="J20:J23" si="1">IF(SUM(C20:H20)&gt;0,"!","")</f>
        <v>!</v>
      </c>
    </row>
    <row r="21" spans="1:10" s="11" customFormat="1">
      <c r="A21" s="40"/>
      <c r="B21" s="17" t="s">
        <v>9</v>
      </c>
      <c r="C21" s="13">
        <f>COUNTIF('In Progress'!A:A,$B21)</f>
        <v>0</v>
      </c>
      <c r="D21" s="13">
        <f>COUNTIF('In Progress'!B:B,$B21)</f>
        <v>0</v>
      </c>
      <c r="E21" s="13">
        <f>COUNTIF('In Progress'!C:C,$B21)</f>
        <v>0</v>
      </c>
      <c r="F21" s="13">
        <f>COUNTIF('In Progress'!D:D,$B21)</f>
        <v>0</v>
      </c>
      <c r="G21" s="13">
        <f>COUNTIF('In Progress'!E:E,$B21)</f>
        <v>1</v>
      </c>
      <c r="H21" s="13">
        <f>COUNTIF('In Progress'!F:F,$B21)</f>
        <v>1</v>
      </c>
      <c r="J21" s="28" t="str">
        <f t="shared" si="1"/>
        <v>!</v>
      </c>
    </row>
    <row r="22" spans="1:10" s="11" customFormat="1">
      <c r="A22" s="40"/>
      <c r="B22" s="17" t="s">
        <v>27</v>
      </c>
      <c r="C22" s="13">
        <f>COUNTIF('In Progress'!A:A,$B22)</f>
        <v>0</v>
      </c>
      <c r="D22" s="13">
        <f>COUNTIF('In Progress'!B:B,$B22)</f>
        <v>0</v>
      </c>
      <c r="E22" s="13">
        <f>COUNTIF('In Progress'!C:C,$B22)</f>
        <v>0</v>
      </c>
      <c r="F22" s="13">
        <f>COUNTIF('In Progress'!D:D,$B22)</f>
        <v>1</v>
      </c>
      <c r="G22" s="13">
        <f>COUNTIF('In Progress'!E:E,$B22)</f>
        <v>0</v>
      </c>
      <c r="H22" s="13">
        <f>COUNTIF('In Progress'!F:F,$B22)</f>
        <v>1</v>
      </c>
      <c r="J22" s="28" t="str">
        <f t="shared" si="1"/>
        <v>!</v>
      </c>
    </row>
    <row r="23" spans="1:10" s="11" customFormat="1">
      <c r="A23" s="41"/>
      <c r="B23" s="18" t="s">
        <v>50</v>
      </c>
      <c r="C23" s="15">
        <f>COUNTIF('In Progress'!A:A,$B23)</f>
        <v>0</v>
      </c>
      <c r="D23" s="15">
        <f>COUNTIF('In Progress'!B:B,$B23)</f>
        <v>0</v>
      </c>
      <c r="E23" s="15">
        <f>COUNTIF('In Progress'!C:C,$B23)</f>
        <v>1</v>
      </c>
      <c r="F23" s="15">
        <f>COUNTIF('In Progress'!D:D,$B23)</f>
        <v>0</v>
      </c>
      <c r="G23" s="15">
        <f>COUNTIF('In Progress'!E:E,$B23)</f>
        <v>0</v>
      </c>
      <c r="H23" s="15">
        <f>COUNTIF('In Progress'!F:F,$B23)</f>
        <v>0</v>
      </c>
      <c r="J23" s="29" t="str">
        <f t="shared" si="1"/>
        <v>!</v>
      </c>
    </row>
    <row r="24" spans="1:10" s="11" customFormat="1">
      <c r="A24" s="39" t="s">
        <v>54</v>
      </c>
      <c r="B24" s="16" t="s">
        <v>48</v>
      </c>
      <c r="C24" s="12">
        <f>COUNTBLANK('Clean Data'!A$2:A$10)</f>
        <v>0</v>
      </c>
      <c r="D24" s="12">
        <f>COUNTBLANK('Clean Data'!B$2:B$10)</f>
        <v>0</v>
      </c>
      <c r="E24" s="12">
        <f>COUNTBLANK('Clean Data'!C$2:C$10)</f>
        <v>0</v>
      </c>
      <c r="F24" s="12">
        <f>COUNTBLANK('Clean Data'!D$2:D$10)</f>
        <v>0</v>
      </c>
      <c r="G24" s="12">
        <f>COUNTBLANK('Clean Data'!E$2:E$10)</f>
        <v>0</v>
      </c>
      <c r="H24" s="12">
        <f>COUNTBLANK('Clean Data'!F$2:F$10)</f>
        <v>0</v>
      </c>
      <c r="J24" s="27" t="str">
        <f>IF(SUM(C24:H24)&gt;0,"!","")</f>
        <v/>
      </c>
    </row>
    <row r="25" spans="1:10" s="11" customFormat="1">
      <c r="A25" s="40"/>
      <c r="B25" s="17" t="s">
        <v>47</v>
      </c>
      <c r="C25" s="13">
        <f>COUNT('Clean Data'!A:A)</f>
        <v>9</v>
      </c>
      <c r="D25" s="13">
        <f>COUNTA('Clean Data'!B:B)-1</f>
        <v>9</v>
      </c>
      <c r="E25" s="13">
        <f>COUNT('Clean Data'!C:C)</f>
        <v>9</v>
      </c>
      <c r="F25" s="13">
        <f>COUNT('Clean Data'!D:D)</f>
        <v>8</v>
      </c>
      <c r="G25" s="13">
        <f>COUNT('Clean Data'!E:E)</f>
        <v>9</v>
      </c>
      <c r="H25" s="13">
        <f>COUNT('Clean Data'!F:F)</f>
        <v>8</v>
      </c>
      <c r="J25" s="28" t="str">
        <f>IF(COUNTIF(C25:H25,"&lt;&gt;"&amp;MAX(C25:H25))&gt;0,"!","")</f>
        <v>!</v>
      </c>
    </row>
    <row r="26" spans="1:10" s="11" customFormat="1">
      <c r="A26" s="40"/>
      <c r="B26" s="17" t="s">
        <v>45</v>
      </c>
      <c r="C26" s="14">
        <f>MIN('Clean Data'!A:A)</f>
        <v>1</v>
      </c>
      <c r="D26" s="14" t="s">
        <v>31</v>
      </c>
      <c r="E26" s="14">
        <f>MIN('Clean Data'!C:C)</f>
        <v>29.121461579999998</v>
      </c>
      <c r="F26" s="14">
        <f>MIN('Clean Data'!D:D)</f>
        <v>166.510002377825</v>
      </c>
      <c r="G26" s="14">
        <f>MIN('Clean Data'!E:E)</f>
        <v>35.404136926884426</v>
      </c>
      <c r="H26" s="14">
        <f>MIN('Clean Data'!F:F)</f>
        <v>14.189990109963128</v>
      </c>
      <c r="J26" s="28" t="str">
        <f>IF(COUNTIF(C26:H26,"&lt;0")&gt;0,"!","")</f>
        <v/>
      </c>
    </row>
    <row r="27" spans="1:10" s="11" customFormat="1">
      <c r="A27" s="40"/>
      <c r="B27" s="17" t="s">
        <v>49</v>
      </c>
      <c r="C27" s="14">
        <f>AVERAGE('Clean Data'!A:A)</f>
        <v>5</v>
      </c>
      <c r="D27" s="14" t="s">
        <v>31</v>
      </c>
      <c r="E27" s="14">
        <f>AVERAGE('Clean Data'!C:C)</f>
        <v>34.782887874444441</v>
      </c>
      <c r="F27" s="14">
        <f>AVERAGE('Clean Data'!D:D)</f>
        <v>174.0128495777835</v>
      </c>
      <c r="G27" s="14">
        <f>AVERAGE('Clean Data'!E:E)</f>
        <v>58.859386417652836</v>
      </c>
      <c r="H27" s="14">
        <f>AVERAGE('Clean Data'!F:F)</f>
        <v>20.518208139134039</v>
      </c>
      <c r="J27" s="28"/>
    </row>
    <row r="28" spans="1:10" s="11" customFormat="1">
      <c r="A28" s="40"/>
      <c r="B28" s="17" t="s">
        <v>46</v>
      </c>
      <c r="C28" s="14">
        <f>MAX('Clean Data'!A:A)</f>
        <v>9</v>
      </c>
      <c r="D28" s="14" t="s">
        <v>31</v>
      </c>
      <c r="E28" s="14">
        <f>MAX('Clean Data'!C:C)</f>
        <v>39.319500269999999</v>
      </c>
      <c r="F28" s="14">
        <f>MAX('Clean Data'!D:D)</f>
        <v>187.71973440802185</v>
      </c>
      <c r="G28" s="14">
        <f>MAX('Clean Data'!E:E)</f>
        <v>93.772714191859194</v>
      </c>
      <c r="H28" s="14">
        <f>MAX('Clean Data'!F:F)</f>
        <v>31.207080763623956</v>
      </c>
      <c r="J28" s="28"/>
    </row>
    <row r="29" spans="1:10" s="11" customFormat="1">
      <c r="A29" s="40"/>
      <c r="B29" s="17" t="s">
        <v>43</v>
      </c>
      <c r="C29" s="13">
        <f>COUNTIF('Clean Data'!A:A,0)</f>
        <v>0</v>
      </c>
      <c r="D29" s="13">
        <f>COUNTIF('Clean Data'!B:B,0)</f>
        <v>0</v>
      </c>
      <c r="E29" s="13">
        <f>COUNTIF('Clean Data'!C:C,0)</f>
        <v>0</v>
      </c>
      <c r="F29" s="13">
        <f>COUNTIF('Clean Data'!D:D,0)</f>
        <v>0</v>
      </c>
      <c r="G29" s="13">
        <f>COUNTIF('Clean Data'!E:E,0)</f>
        <v>0</v>
      </c>
      <c r="H29" s="13">
        <f>COUNTIF('Clean Data'!F:F,0)</f>
        <v>0</v>
      </c>
      <c r="J29" s="28" t="str">
        <f>IF(SUM(C29:H29)&gt;0,"!","")</f>
        <v/>
      </c>
    </row>
    <row r="30" spans="1:10" s="11" customFormat="1">
      <c r="A30" s="40"/>
      <c r="B30" s="17" t="s">
        <v>44</v>
      </c>
      <c r="C30" s="13">
        <f>COUNTIF('Clean Data'!A:A,"&lt;0")</f>
        <v>0</v>
      </c>
      <c r="D30" s="13">
        <f>COUNTIF('Clean Data'!B:B,"&lt;0")</f>
        <v>0</v>
      </c>
      <c r="E30" s="13">
        <f>COUNTIF('Clean Data'!C:C,"&lt;0")</f>
        <v>0</v>
      </c>
      <c r="F30" s="13">
        <f>COUNTIF('Clean Data'!D:D,"&lt;0")</f>
        <v>0</v>
      </c>
      <c r="G30" s="13">
        <f>COUNTIF('Clean Data'!E:E,"&lt;0")</f>
        <v>0</v>
      </c>
      <c r="H30" s="13">
        <f>COUNTIF('Clean Data'!F:F,"&lt;0")</f>
        <v>0</v>
      </c>
      <c r="J30" s="28" t="str">
        <f>IF(SUM(C30:H30)&gt;0,"!","")</f>
        <v/>
      </c>
    </row>
    <row r="31" spans="1:10" s="11" customFormat="1">
      <c r="A31" s="40"/>
      <c r="B31" s="17" t="s">
        <v>8</v>
      </c>
      <c r="C31" s="13">
        <f>COUNTIF('Clean Data'!A:A,$B31)</f>
        <v>0</v>
      </c>
      <c r="D31" s="13">
        <f>COUNTIF('Clean Data'!B:B,$B31)</f>
        <v>1</v>
      </c>
      <c r="E31" s="13">
        <f>COUNTIF('Clean Data'!C:C,$B31)</f>
        <v>0</v>
      </c>
      <c r="F31" s="13">
        <f>COUNTIF('Clean Data'!D:D,$B31)</f>
        <v>1</v>
      </c>
      <c r="G31" s="13">
        <f>COUNTIF('Clean Data'!E:E,$B31)</f>
        <v>0</v>
      </c>
      <c r="H31" s="13">
        <f>COUNTIF('Clean Data'!F:F,$B31)</f>
        <v>1</v>
      </c>
      <c r="J31" s="28" t="str">
        <f t="shared" ref="J31:J34" si="2">IF(SUM(C31:H31)&gt;0,"!","")</f>
        <v>!</v>
      </c>
    </row>
    <row r="32" spans="1:10" s="11" customFormat="1">
      <c r="A32" s="40"/>
      <c r="B32" s="17" t="s">
        <v>9</v>
      </c>
      <c r="C32" s="13">
        <f>COUNTIF('Clean Data'!A:A,$B32)</f>
        <v>0</v>
      </c>
      <c r="D32" s="13">
        <f>COUNTIF('Clean Data'!B:B,$B32)</f>
        <v>0</v>
      </c>
      <c r="E32" s="13">
        <f>COUNTIF('Clean Data'!C:C,$B32)</f>
        <v>0</v>
      </c>
      <c r="F32" s="13">
        <f>COUNTIF('Clean Data'!D:D,$B32)</f>
        <v>0</v>
      </c>
      <c r="G32" s="13">
        <f>COUNTIF('Clean Data'!E:E,$B32)</f>
        <v>0</v>
      </c>
      <c r="H32" s="13">
        <f>COUNTIF('Clean Data'!F:F,$B32)</f>
        <v>0</v>
      </c>
      <c r="J32" s="28" t="str">
        <f t="shared" si="2"/>
        <v/>
      </c>
    </row>
    <row r="33" spans="1:10" s="11" customFormat="1">
      <c r="A33" s="40"/>
      <c r="B33" s="17" t="s">
        <v>27</v>
      </c>
      <c r="C33" s="13">
        <f>COUNTIF('Clean Data'!A:A,$B33)</f>
        <v>0</v>
      </c>
      <c r="D33" s="13">
        <f>COUNTIF('Clean Data'!B:B,$B33)</f>
        <v>0</v>
      </c>
      <c r="E33" s="13">
        <f>COUNTIF('Clean Data'!C:C,$B33)</f>
        <v>0</v>
      </c>
      <c r="F33" s="13">
        <f>COUNTIF('Clean Data'!D:D,$B33)</f>
        <v>0</v>
      </c>
      <c r="G33" s="13">
        <f>COUNTIF('Clean Data'!E:E,$B33)</f>
        <v>0</v>
      </c>
      <c r="H33" s="13">
        <f>COUNTIF('Clean Data'!F:F,$B33)</f>
        <v>0</v>
      </c>
      <c r="J33" s="28" t="str">
        <f t="shared" si="2"/>
        <v/>
      </c>
    </row>
    <row r="34" spans="1:10" s="11" customFormat="1">
      <c r="A34" s="41"/>
      <c r="B34" s="18" t="s">
        <v>50</v>
      </c>
      <c r="C34" s="15">
        <f>COUNTIF('Clean Data'!A:A,$B34)</f>
        <v>0</v>
      </c>
      <c r="D34" s="15">
        <f>COUNTIF('Clean Data'!B:B,$B34)</f>
        <v>0</v>
      </c>
      <c r="E34" s="15">
        <f>COUNTIF('Clean Data'!C:C,$B34)</f>
        <v>0</v>
      </c>
      <c r="F34" s="15">
        <f>COUNTIF('Clean Data'!D:D,$B34)</f>
        <v>0</v>
      </c>
      <c r="G34" s="15">
        <f>COUNTIF('Clean Data'!E:E,$B34)</f>
        <v>0</v>
      </c>
      <c r="H34" s="15">
        <f>COUNTIF('Clean Data'!F:F,$B34)</f>
        <v>0</v>
      </c>
      <c r="J34" s="29" t="str">
        <f t="shared" si="2"/>
        <v/>
      </c>
    </row>
    <row r="35" spans="1:10" s="11" customFormat="1">
      <c r="A35" s="42" t="s">
        <v>55</v>
      </c>
      <c r="B35" s="16" t="s">
        <v>48</v>
      </c>
      <c r="C35" s="12">
        <f>COUNTBLANK('Data For Analysis'!A$2:A$10)</f>
        <v>0</v>
      </c>
      <c r="D35" s="12">
        <f>COUNTBLANK('Data For Analysis'!B$2:B$10)</f>
        <v>1</v>
      </c>
      <c r="E35" s="12">
        <f>COUNTBLANK('Data For Analysis'!C$2:C$10)</f>
        <v>0</v>
      </c>
      <c r="F35" s="12">
        <f>COUNTBLANK('Data For Analysis'!D$2:D$10)</f>
        <v>1</v>
      </c>
      <c r="G35" s="12">
        <f>COUNTBLANK('Data For Analysis'!E$2:E$10)</f>
        <v>0</v>
      </c>
      <c r="H35" s="12">
        <f>COUNTBLANK('Data For Analysis'!F$2:F$10)</f>
        <v>1</v>
      </c>
      <c r="J35" s="27" t="str">
        <f>IF(SUM(C35:H35)&gt;0,"!","")</f>
        <v>!</v>
      </c>
    </row>
    <row r="36" spans="1:10" s="11" customFormat="1">
      <c r="A36" s="43"/>
      <c r="B36" s="17" t="s">
        <v>47</v>
      </c>
      <c r="C36" s="13">
        <f>COUNT('Data For Analysis'!A:A)</f>
        <v>9</v>
      </c>
      <c r="D36" s="13">
        <f>COUNTA('Data For Analysis'!B:B)-1</f>
        <v>8</v>
      </c>
      <c r="E36" s="13">
        <f>COUNT('Data For Analysis'!C:C)</f>
        <v>9</v>
      </c>
      <c r="F36" s="13">
        <f>COUNT('Data For Analysis'!D:D)</f>
        <v>8</v>
      </c>
      <c r="G36" s="13">
        <f>COUNT('Data For Analysis'!E:E)</f>
        <v>9</v>
      </c>
      <c r="H36" s="13">
        <f>COUNT('Data For Analysis'!F:F)</f>
        <v>8</v>
      </c>
      <c r="J36" s="28" t="str">
        <f>IF(COUNTIF(C36:H36,"&lt;&gt;"&amp;MAX(C36:H36))&gt;0,"!","")</f>
        <v>!</v>
      </c>
    </row>
    <row r="37" spans="1:10" s="11" customFormat="1">
      <c r="A37" s="43"/>
      <c r="B37" s="17" t="s">
        <v>45</v>
      </c>
      <c r="C37" s="14">
        <f>MIN('Data For Analysis'!A:A)</f>
        <v>1</v>
      </c>
      <c r="D37" s="14" t="s">
        <v>31</v>
      </c>
      <c r="E37" s="14">
        <f>MIN('Data For Analysis'!C:C)</f>
        <v>29.121461579999998</v>
      </c>
      <c r="F37" s="14">
        <f>MIN('Data For Analysis'!D:D)</f>
        <v>166.510002377825</v>
      </c>
      <c r="G37" s="14">
        <f>MIN('Data For Analysis'!E:E)</f>
        <v>35.404136926884426</v>
      </c>
      <c r="H37" s="14">
        <f>MIN('Data For Analysis'!F:F)</f>
        <v>14.189990109963128</v>
      </c>
      <c r="J37" s="28" t="str">
        <f>IF(COUNTIF(C37:H37,"&lt;0")&gt;0,"!","")</f>
        <v/>
      </c>
    </row>
    <row r="38" spans="1:10" s="11" customFormat="1">
      <c r="A38" s="43"/>
      <c r="B38" s="17" t="s">
        <v>49</v>
      </c>
      <c r="C38" s="14">
        <f>AVERAGE('Data For Analysis'!A:A)</f>
        <v>5</v>
      </c>
      <c r="D38" s="14" t="s">
        <v>31</v>
      </c>
      <c r="E38" s="14">
        <f>AVERAGE('Data For Analysis'!C:C)</f>
        <v>34.782887874444441</v>
      </c>
      <c r="F38" s="14">
        <f>AVERAGE('Data For Analysis'!D:D)</f>
        <v>174.0128495777835</v>
      </c>
      <c r="G38" s="14">
        <f>AVERAGE('Data For Analysis'!E:E)</f>
        <v>58.859386417652836</v>
      </c>
      <c r="H38" s="14">
        <f>AVERAGE('Data For Analysis'!F:F)</f>
        <v>20.518208139134039</v>
      </c>
      <c r="J38" s="28"/>
    </row>
    <row r="39" spans="1:10" s="11" customFormat="1">
      <c r="A39" s="43"/>
      <c r="B39" s="17" t="s">
        <v>46</v>
      </c>
      <c r="C39" s="14">
        <f>MAX('Data For Analysis'!A:A)</f>
        <v>9</v>
      </c>
      <c r="D39" s="14" t="s">
        <v>31</v>
      </c>
      <c r="E39" s="14">
        <f>MAX('Data For Analysis'!C:C)</f>
        <v>39.319500269999999</v>
      </c>
      <c r="F39" s="14">
        <f>MAX('Data For Analysis'!D:D)</f>
        <v>187.71973440802185</v>
      </c>
      <c r="G39" s="14">
        <f>MAX('Data For Analysis'!E:E)</f>
        <v>93.772714191859194</v>
      </c>
      <c r="H39" s="14">
        <f>MAX('Data For Analysis'!F:F)</f>
        <v>31.207080763623956</v>
      </c>
      <c r="J39" s="28"/>
    </row>
    <row r="40" spans="1:10" s="11" customFormat="1">
      <c r="A40" s="43"/>
      <c r="B40" s="17" t="s">
        <v>43</v>
      </c>
      <c r="C40" s="13">
        <f>COUNTIF('Data For Analysis'!A:A,0)</f>
        <v>0</v>
      </c>
      <c r="D40" s="13">
        <f>COUNTIF('Data For Analysis'!B:B,0)</f>
        <v>0</v>
      </c>
      <c r="E40" s="13">
        <f>COUNTIF('Data For Analysis'!C:C,0)</f>
        <v>0</v>
      </c>
      <c r="F40" s="13">
        <f>COUNTIF('Data For Analysis'!D:D,0)</f>
        <v>0</v>
      </c>
      <c r="G40" s="13">
        <f>COUNTIF('Data For Analysis'!E:E,0)</f>
        <v>0</v>
      </c>
      <c r="H40" s="13">
        <f>COUNTIF('Data For Analysis'!F:F,0)</f>
        <v>0</v>
      </c>
      <c r="J40" s="28" t="str">
        <f>IF(SUM(C40:H40)&gt;0,"!","")</f>
        <v/>
      </c>
    </row>
    <row r="41" spans="1:10" s="11" customFormat="1">
      <c r="A41" s="43"/>
      <c r="B41" s="17" t="s">
        <v>44</v>
      </c>
      <c r="C41" s="13">
        <f>COUNTIF('Data For Analysis'!A:A,"&lt;0")</f>
        <v>0</v>
      </c>
      <c r="D41" s="13">
        <f>COUNTIF('Data For Analysis'!B:B,"&lt;0")</f>
        <v>0</v>
      </c>
      <c r="E41" s="13">
        <f>COUNTIF('Data For Analysis'!C:C,"&lt;0")</f>
        <v>0</v>
      </c>
      <c r="F41" s="13">
        <f>COUNTIF('Data For Analysis'!D:D,"&lt;0")</f>
        <v>0</v>
      </c>
      <c r="G41" s="13">
        <f>COUNTIF('Data For Analysis'!E:E,"&lt;0")</f>
        <v>0</v>
      </c>
      <c r="H41" s="13">
        <f>COUNTIF('Data For Analysis'!F:F,"&lt;0")</f>
        <v>0</v>
      </c>
      <c r="J41" s="28" t="str">
        <f>IF(SUM(C41:H41)&gt;0,"!","")</f>
        <v/>
      </c>
    </row>
    <row r="42" spans="1:10" s="11" customFormat="1">
      <c r="A42" s="43"/>
      <c r="B42" s="17" t="s">
        <v>8</v>
      </c>
      <c r="C42" s="13">
        <f>COUNTIF('Data For Analysis'!A:A,$B42)</f>
        <v>0</v>
      </c>
      <c r="D42" s="13">
        <f>COUNTIF('Data For Analysis'!B:B,$B42)</f>
        <v>0</v>
      </c>
      <c r="E42" s="13">
        <f>COUNTIF('Data For Analysis'!C:C,$B42)</f>
        <v>0</v>
      </c>
      <c r="F42" s="13">
        <f>COUNTIF('Data For Analysis'!D:D,$B42)</f>
        <v>0</v>
      </c>
      <c r="G42" s="13">
        <f>COUNTIF('Data For Analysis'!E:E,$B42)</f>
        <v>0</v>
      </c>
      <c r="H42" s="13">
        <f>COUNTIF('Data For Analysis'!F:F,$B42)</f>
        <v>0</v>
      </c>
      <c r="J42" s="28" t="str">
        <f t="shared" ref="J42:J45" si="3">IF(SUM(C42:H42)&gt;0,"!","")</f>
        <v/>
      </c>
    </row>
    <row r="43" spans="1:10" s="11" customFormat="1">
      <c r="A43" s="43"/>
      <c r="B43" s="17" t="s">
        <v>9</v>
      </c>
      <c r="C43" s="13">
        <f>COUNTIF('Data For Analysis'!A:A,$B43)</f>
        <v>0</v>
      </c>
      <c r="D43" s="13">
        <f>COUNTIF('Data For Analysis'!B:B,$B43)</f>
        <v>0</v>
      </c>
      <c r="E43" s="13">
        <f>COUNTIF('Data For Analysis'!C:C,$B43)</f>
        <v>0</v>
      </c>
      <c r="F43" s="13">
        <f>COUNTIF('Data For Analysis'!D:D,$B43)</f>
        <v>0</v>
      </c>
      <c r="G43" s="13">
        <f>COUNTIF('Data For Analysis'!E:E,$B43)</f>
        <v>0</v>
      </c>
      <c r="H43" s="13">
        <f>COUNTIF('Data For Analysis'!F:F,$B43)</f>
        <v>0</v>
      </c>
      <c r="J43" s="28" t="str">
        <f t="shared" si="3"/>
        <v/>
      </c>
    </row>
    <row r="44" spans="1:10" s="11" customFormat="1">
      <c r="A44" s="43"/>
      <c r="B44" s="17" t="s">
        <v>27</v>
      </c>
      <c r="C44" s="13">
        <f>COUNTIF('Data For Analysis'!A:A,$B44)</f>
        <v>0</v>
      </c>
      <c r="D44" s="13">
        <f>COUNTIF('Data For Analysis'!B:B,$B44)</f>
        <v>0</v>
      </c>
      <c r="E44" s="13">
        <f>COUNTIF('Data For Analysis'!C:C,$B44)</f>
        <v>0</v>
      </c>
      <c r="F44" s="13">
        <f>COUNTIF('Data For Analysis'!D:D,$B44)</f>
        <v>0</v>
      </c>
      <c r="G44" s="13">
        <f>COUNTIF('Data For Analysis'!E:E,$B44)</f>
        <v>0</v>
      </c>
      <c r="H44" s="13">
        <f>COUNTIF('Data For Analysis'!F:F,$B44)</f>
        <v>0</v>
      </c>
      <c r="J44" s="28" t="str">
        <f t="shared" si="3"/>
        <v/>
      </c>
    </row>
    <row r="45" spans="1:10" s="11" customFormat="1">
      <c r="A45" s="43"/>
      <c r="B45" s="18" t="s">
        <v>50</v>
      </c>
      <c r="C45" s="15">
        <f>COUNTIF('Data For Analysis'!A:A,$B45)</f>
        <v>0</v>
      </c>
      <c r="D45" s="15">
        <f>COUNTIF('Data For Analysis'!B:B,$B45)</f>
        <v>0</v>
      </c>
      <c r="E45" s="15">
        <f>COUNTIF('Data For Analysis'!C:C,$B45)</f>
        <v>0</v>
      </c>
      <c r="F45" s="15">
        <f>COUNTIF('Data For Analysis'!D:D,$B45)</f>
        <v>0</v>
      </c>
      <c r="G45" s="15">
        <f>COUNTIF('Data For Analysis'!E:E,$B45)</f>
        <v>0</v>
      </c>
      <c r="H45" s="15">
        <f>COUNTIF('Data For Analysis'!F:F,$B45)</f>
        <v>0</v>
      </c>
      <c r="J45" s="29" t="str">
        <f t="shared" si="3"/>
        <v/>
      </c>
    </row>
  </sheetData>
  <mergeCells count="4">
    <mergeCell ref="A2:A12"/>
    <mergeCell ref="A13:A23"/>
    <mergeCell ref="A24:A34"/>
    <mergeCell ref="A35:A4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D7"/>
  <sheetViews>
    <sheetView workbookViewId="0">
      <selection activeCell="I32" sqref="I32"/>
    </sheetView>
  </sheetViews>
  <sheetFormatPr defaultRowHeight="15"/>
  <cols>
    <col min="1" max="1" width="23.42578125" bestFit="1" customWidth="1"/>
    <col min="2" max="2" width="18.7109375" style="11" bestFit="1" customWidth="1"/>
    <col min="3" max="3" width="22.140625" bestFit="1" customWidth="1"/>
    <col min="4" max="4" width="16.85546875" bestFit="1" customWidth="1"/>
  </cols>
  <sheetData>
    <row r="1" spans="1:4" s="6" customFormat="1">
      <c r="A1" s="6" t="s">
        <v>10</v>
      </c>
      <c r="B1" s="6" t="s">
        <v>17</v>
      </c>
      <c r="C1" s="6" t="s">
        <v>12</v>
      </c>
      <c r="D1" s="6" t="s">
        <v>16</v>
      </c>
    </row>
    <row r="2" spans="1:4">
      <c r="A2" s="11" t="s">
        <v>11</v>
      </c>
      <c r="B2" s="11">
        <f>LEN(A2)</f>
        <v>12</v>
      </c>
      <c r="C2" t="str">
        <f>TRIM(A2)</f>
        <v>spaces</v>
      </c>
      <c r="D2" s="11">
        <f>LEN(C2)</f>
        <v>6</v>
      </c>
    </row>
    <row r="3" spans="1:4">
      <c r="A3" s="11" t="s">
        <v>13</v>
      </c>
      <c r="B3" s="11">
        <f>LEN(A3)</f>
        <v>17</v>
      </c>
      <c r="C3" s="11" t="str">
        <f>TRIM(A3)</f>
        <v>more spaces</v>
      </c>
      <c r="D3" s="11">
        <f>LEN(C3)</f>
        <v>11</v>
      </c>
    </row>
    <row r="4" spans="1:4">
      <c r="A4" s="11" t="s">
        <v>14</v>
      </c>
      <c r="B4" s="11">
        <f t="shared" ref="B4:B7" si="0">LEN(A4)</f>
        <v>26</v>
      </c>
      <c r="C4" s="11" t="str">
        <f t="shared" ref="C4:C7" si="1">TRIM(A4)</f>
        <v>spaces at the beginning</v>
      </c>
      <c r="D4" s="11">
        <f t="shared" ref="D4:D7" si="2">LEN(C4)</f>
        <v>23</v>
      </c>
    </row>
    <row r="5" spans="1:4">
      <c r="A5" s="11" t="s">
        <v>15</v>
      </c>
      <c r="B5" s="11">
        <f t="shared" si="0"/>
        <v>20</v>
      </c>
      <c r="C5" s="11" t="str">
        <f t="shared" si="1"/>
        <v>spaces at the end</v>
      </c>
      <c r="D5" s="11">
        <f t="shared" si="2"/>
        <v>17</v>
      </c>
    </row>
    <row r="6" spans="1:4">
      <c r="A6" s="11" t="s">
        <v>18</v>
      </c>
      <c r="B6" s="11">
        <f t="shared" si="0"/>
        <v>26</v>
      </c>
      <c r="C6" t="str">
        <f t="shared" si="1"/>
        <v>spaces in the middle</v>
      </c>
      <c r="D6">
        <f t="shared" si="2"/>
        <v>20</v>
      </c>
    </row>
    <row r="7" spans="1:4">
      <c r="A7" s="11" t="s">
        <v>19</v>
      </c>
      <c r="B7" s="11">
        <f t="shared" si="0"/>
        <v>25</v>
      </c>
      <c r="C7" t="str">
        <f t="shared" si="1"/>
        <v>spaces everywhere</v>
      </c>
      <c r="D7">
        <f t="shared" si="2"/>
        <v>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D7"/>
  <sheetViews>
    <sheetView workbookViewId="0">
      <selection activeCell="F27" sqref="F27"/>
    </sheetView>
  </sheetViews>
  <sheetFormatPr defaultRowHeight="15"/>
  <cols>
    <col min="1" max="1" width="23.42578125" bestFit="1" customWidth="1"/>
    <col min="2" max="2" width="23.5703125" bestFit="1" customWidth="1"/>
    <col min="3" max="3" width="24.140625" bestFit="1" customWidth="1"/>
    <col min="4" max="4" width="23" bestFit="1" customWidth="1"/>
  </cols>
  <sheetData>
    <row r="1" spans="1:4" s="6" customFormat="1">
      <c r="A1" s="6" t="s">
        <v>10</v>
      </c>
      <c r="B1" s="6" t="s">
        <v>24</v>
      </c>
      <c r="C1" s="6" t="s">
        <v>25</v>
      </c>
      <c r="D1" s="6" t="s">
        <v>26</v>
      </c>
    </row>
    <row r="2" spans="1:4" s="11" customFormat="1">
      <c r="A2" s="11" t="s">
        <v>20</v>
      </c>
      <c r="B2" s="11" t="str">
        <f>LOWER(A2)</f>
        <v>change case</v>
      </c>
      <c r="C2" s="11" t="str">
        <f>PROPER(A2)</f>
        <v>Change Case</v>
      </c>
      <c r="D2" s="11" t="str">
        <f>UPPER(A2)</f>
        <v>CHANGE CASE</v>
      </c>
    </row>
    <row r="3" spans="1:4" s="11" customFormat="1">
      <c r="A3" s="11" t="s">
        <v>21</v>
      </c>
      <c r="B3" s="11" t="str">
        <f t="shared" ref="B3:B5" si="0">LOWER(A3)</f>
        <v>change case</v>
      </c>
      <c r="C3" s="11" t="str">
        <f t="shared" ref="C3:C5" si="1">PROPER(A3)</f>
        <v>Change Case</v>
      </c>
      <c r="D3" s="11" t="str">
        <f t="shared" ref="D3:D5" si="2">UPPER(A3)</f>
        <v>CHANGE CASE</v>
      </c>
    </row>
    <row r="4" spans="1:4" s="11" customFormat="1">
      <c r="A4" s="11" t="s">
        <v>22</v>
      </c>
      <c r="B4" s="11" t="str">
        <f t="shared" si="0"/>
        <v>change case</v>
      </c>
      <c r="C4" s="11" t="str">
        <f t="shared" si="1"/>
        <v>Change Case</v>
      </c>
      <c r="D4" s="11" t="str">
        <f t="shared" si="2"/>
        <v>CHANGE CASE</v>
      </c>
    </row>
    <row r="5" spans="1:4" s="11" customFormat="1">
      <c r="A5" s="11" t="s">
        <v>23</v>
      </c>
      <c r="B5" s="11" t="str">
        <f t="shared" si="0"/>
        <v>change case</v>
      </c>
      <c r="C5" s="11" t="str">
        <f t="shared" si="1"/>
        <v>Change Case</v>
      </c>
      <c r="D5" s="11" t="str">
        <f t="shared" si="2"/>
        <v>CHANGE CASE</v>
      </c>
    </row>
    <row r="6" spans="1:4" s="11" customFormat="1"/>
    <row r="7" spans="1:4" s="11" customForma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I3:I23"/>
  <sheetViews>
    <sheetView showRowColHeaders="0" workbookViewId="0">
      <selection activeCell="AD73" sqref="AD73"/>
    </sheetView>
  </sheetViews>
  <sheetFormatPr defaultRowHeight="15"/>
  <cols>
    <col min="1" max="16384" width="9.140625" style="31"/>
  </cols>
  <sheetData>
    <row r="3" spans="9:9" ht="26.25">
      <c r="I3" s="33" t="s">
        <v>57</v>
      </c>
    </row>
    <row r="5" spans="9:9">
      <c r="I5" s="32" t="s">
        <v>58</v>
      </c>
    </row>
    <row r="16" spans="9:9" ht="21">
      <c r="I16" s="35" t="s">
        <v>62</v>
      </c>
    </row>
    <row r="18" spans="9:9">
      <c r="I18" s="32" t="s">
        <v>67</v>
      </c>
    </row>
    <row r="19" spans="9:9">
      <c r="I19" s="32" t="s">
        <v>61</v>
      </c>
    </row>
    <row r="20" spans="9:9">
      <c r="I20" s="32" t="s">
        <v>63</v>
      </c>
    </row>
    <row r="22" spans="9:9" ht="18.75">
      <c r="I22" s="34"/>
    </row>
    <row r="23" spans="9:9" ht="18.75">
      <c r="I23" s="34"/>
    </row>
  </sheetData>
  <sheetProtection password="C601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I3:I23"/>
  <sheetViews>
    <sheetView showRowColHeaders="0" workbookViewId="0">
      <selection activeCell="AO57" sqref="AO57"/>
    </sheetView>
  </sheetViews>
  <sheetFormatPr defaultRowHeight="15"/>
  <cols>
    <col min="1" max="16384" width="9.140625" style="31"/>
  </cols>
  <sheetData>
    <row r="3" spans="9:9" ht="26.25">
      <c r="I3" s="33" t="s">
        <v>57</v>
      </c>
    </row>
    <row r="5" spans="9:9">
      <c r="I5" s="32" t="s">
        <v>58</v>
      </c>
    </row>
    <row r="16" spans="9:9" ht="21">
      <c r="I16" s="35" t="s">
        <v>66</v>
      </c>
    </row>
    <row r="18" spans="9:9">
      <c r="I18" s="32"/>
    </row>
    <row r="19" spans="9:9">
      <c r="I19" s="32"/>
    </row>
    <row r="20" spans="9:9">
      <c r="I20" s="32"/>
    </row>
    <row r="22" spans="9:9" ht="18.75">
      <c r="I22" s="34"/>
    </row>
    <row r="23" spans="9:9" ht="18.75">
      <c r="I23" s="34"/>
    </row>
  </sheetData>
  <sheetProtection password="C601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/>
  </sheetPr>
  <dimension ref="B2:C14"/>
  <sheetViews>
    <sheetView workbookViewId="0">
      <selection activeCell="H20" sqref="H20"/>
    </sheetView>
  </sheetViews>
  <sheetFormatPr defaultRowHeight="15"/>
  <cols>
    <col min="2" max="2" width="22.28515625" style="6" bestFit="1" customWidth="1"/>
    <col min="3" max="3" width="10.7109375" bestFit="1" customWidth="1"/>
  </cols>
  <sheetData>
    <row r="2" spans="2:3" s="11" customFormat="1">
      <c r="B2" s="6"/>
    </row>
    <row r="3" spans="2:3" s="11" customFormat="1">
      <c r="B3" s="6" t="s">
        <v>68</v>
      </c>
      <c r="C3" s="11" t="s">
        <v>77</v>
      </c>
    </row>
    <row r="4" spans="2:3" s="11" customFormat="1">
      <c r="B4" s="6" t="s">
        <v>69</v>
      </c>
      <c r="C4" s="38">
        <v>41640</v>
      </c>
    </row>
    <row r="5" spans="2:3" s="11" customFormat="1">
      <c r="B5" s="6" t="s">
        <v>70</v>
      </c>
      <c r="C5" s="38">
        <v>42369</v>
      </c>
    </row>
    <row r="6" spans="2:3" s="11" customFormat="1">
      <c r="B6" s="6" t="s">
        <v>71</v>
      </c>
      <c r="C6" s="11" t="s">
        <v>75</v>
      </c>
    </row>
    <row r="7" spans="2:3" s="11" customFormat="1">
      <c r="B7" s="6" t="s">
        <v>72</v>
      </c>
      <c r="C7" s="11" t="s">
        <v>76</v>
      </c>
    </row>
    <row r="9" spans="2:3">
      <c r="B9" s="6" t="s">
        <v>73</v>
      </c>
      <c r="C9" s="11" t="s">
        <v>83</v>
      </c>
    </row>
    <row r="11" spans="2:3">
      <c r="B11" s="6" t="s">
        <v>74</v>
      </c>
      <c r="C11" s="11" t="s">
        <v>78</v>
      </c>
    </row>
    <row r="12" spans="2:3">
      <c r="B12" s="6" t="s">
        <v>79</v>
      </c>
      <c r="C12" s="11" t="s">
        <v>81</v>
      </c>
    </row>
    <row r="13" spans="2:3">
      <c r="B13" s="6" t="s">
        <v>80</v>
      </c>
      <c r="C13" s="11" t="s">
        <v>82</v>
      </c>
    </row>
    <row r="14" spans="2:3">
      <c r="C14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F10"/>
  <sheetViews>
    <sheetView workbookViewId="0">
      <selection activeCell="J15" sqref="J15"/>
    </sheetView>
  </sheetViews>
  <sheetFormatPr defaultRowHeight="15"/>
  <cols>
    <col min="1" max="6" width="11.5703125" style="21" customWidth="1"/>
    <col min="7" max="16384" width="9.140625" style="24"/>
  </cols>
  <sheetData>
    <row r="1" spans="1:6" s="20" customFormat="1">
      <c r="A1" s="20" t="s">
        <v>0</v>
      </c>
      <c r="B1" s="20" t="s">
        <v>2</v>
      </c>
      <c r="C1" s="20" t="s">
        <v>1</v>
      </c>
      <c r="D1" s="20" t="s">
        <v>5</v>
      </c>
      <c r="E1" s="20" t="s">
        <v>6</v>
      </c>
      <c r="F1" s="20" t="s">
        <v>7</v>
      </c>
    </row>
    <row r="2" spans="1:6">
      <c r="A2" s="21">
        <v>1</v>
      </c>
      <c r="B2" s="21" t="s">
        <v>3</v>
      </c>
      <c r="C2" s="22">
        <v>29.121461579999998</v>
      </c>
      <c r="D2" s="23">
        <v>172.69387691778834</v>
      </c>
      <c r="E2" s="23">
        <v>55.951463086890236</v>
      </c>
      <c r="F2" s="23">
        <f>E2/(D2/100)^2</f>
        <v>18.761068482001516</v>
      </c>
    </row>
    <row r="3" spans="1:6">
      <c r="A3" s="21">
        <v>2</v>
      </c>
      <c r="B3" s="21" t="s">
        <v>4</v>
      </c>
      <c r="C3" s="22">
        <v>32.524242610000002</v>
      </c>
      <c r="D3" s="23">
        <v>182.94933339965388</v>
      </c>
      <c r="E3" s="23">
        <v>47.494547638758021</v>
      </c>
      <c r="F3" s="23">
        <f t="shared" ref="F3:F9" si="0">E3/(D3/100)^2</f>
        <v>14.189990109963128</v>
      </c>
    </row>
    <row r="4" spans="1:6">
      <c r="A4" s="21">
        <v>3</v>
      </c>
      <c r="B4" s="21" t="s">
        <v>4</v>
      </c>
      <c r="C4" s="22">
        <v>32.92637345</v>
      </c>
      <c r="D4" s="23">
        <v>173.34514031465761</v>
      </c>
      <c r="E4" s="23">
        <v>93.772714191859194</v>
      </c>
      <c r="F4" s="23">
        <f t="shared" si="0"/>
        <v>31.207080763623956</v>
      </c>
    </row>
    <row r="5" spans="1:6">
      <c r="A5" s="21">
        <v>4</v>
      </c>
      <c r="B5" s="21" t="s">
        <v>3</v>
      </c>
      <c r="C5" s="22">
        <v>34.270169719999998</v>
      </c>
      <c r="D5" s="23"/>
      <c r="E5" s="23">
        <v>35.404136926884426</v>
      </c>
      <c r="F5" s="23">
        <v>0</v>
      </c>
    </row>
    <row r="6" spans="1:6">
      <c r="A6" s="21">
        <v>5</v>
      </c>
      <c r="B6" s="21" t="s">
        <v>3</v>
      </c>
      <c r="C6" s="22">
        <v>35.737625520000002</v>
      </c>
      <c r="D6" s="23">
        <v>169.84653766121284</v>
      </c>
      <c r="E6" s="23">
        <v>62.762928390819994</v>
      </c>
      <c r="F6" s="23">
        <f t="shared" si="0"/>
        <v>21.756538639790008</v>
      </c>
    </row>
    <row r="7" spans="1:6">
      <c r="A7" s="21">
        <v>6</v>
      </c>
      <c r="B7" s="21" t="s">
        <v>3</v>
      </c>
      <c r="C7" s="22">
        <v>-36.369044899999999</v>
      </c>
      <c r="D7" s="23">
        <v>171.03579371810847</v>
      </c>
      <c r="E7" s="23"/>
      <c r="F7" s="23">
        <v>0</v>
      </c>
    </row>
    <row r="8" spans="1:6">
      <c r="A8" s="21">
        <v>7</v>
      </c>
      <c r="B8" s="21" t="s">
        <v>3</v>
      </c>
      <c r="C8" s="22">
        <v>36.376045230000003</v>
      </c>
      <c r="D8" s="23">
        <v>187.71973440802185</v>
      </c>
      <c r="E8" s="23">
        <v>61.724966402308809</v>
      </c>
      <c r="F8" s="23">
        <f t="shared" si="0"/>
        <v>17.51624455600264</v>
      </c>
    </row>
    <row r="9" spans="1:6">
      <c r="A9" s="21">
        <v>8</v>
      </c>
      <c r="B9" s="23"/>
      <c r="C9" s="22">
        <v>36.401527590000001</v>
      </c>
      <c r="D9" s="23">
        <v>166.510002377825</v>
      </c>
      <c r="E9" s="23">
        <v>54.978320138976798</v>
      </c>
      <c r="F9" s="23">
        <f t="shared" si="0"/>
        <v>19.829456541742449</v>
      </c>
    </row>
    <row r="10" spans="1:6">
      <c r="A10" s="21">
        <v>9</v>
      </c>
      <c r="B10" s="21" t="s">
        <v>4</v>
      </c>
      <c r="C10" s="22">
        <v>39.319500269999999</v>
      </c>
      <c r="D10" s="23"/>
      <c r="E10" s="23">
        <v>53.717010162378067</v>
      </c>
      <c r="F10" s="23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F10"/>
  <sheetViews>
    <sheetView workbookViewId="0">
      <selection activeCell="J15" sqref="J15"/>
    </sheetView>
  </sheetViews>
  <sheetFormatPr defaultRowHeight="15"/>
  <cols>
    <col min="1" max="6" width="11.5703125" style="2" customWidth="1"/>
    <col min="7" max="16384" width="9.140625" style="11"/>
  </cols>
  <sheetData>
    <row r="1" spans="1:6" s="1" customFormat="1">
      <c r="A1" s="1" t="s">
        <v>0</v>
      </c>
      <c r="B1" s="1" t="s">
        <v>2</v>
      </c>
      <c r="C1" s="1" t="s">
        <v>1</v>
      </c>
      <c r="D1" s="1" t="s">
        <v>5</v>
      </c>
      <c r="E1" s="1" t="s">
        <v>6</v>
      </c>
      <c r="F1" s="1" t="s">
        <v>7</v>
      </c>
    </row>
    <row r="2" spans="1:6">
      <c r="A2" s="2">
        <v>1</v>
      </c>
      <c r="B2" s="2" t="s">
        <v>3</v>
      </c>
      <c r="C2" s="8">
        <v>29.121461579999998</v>
      </c>
      <c r="D2" s="4">
        <v>172.69387691778834</v>
      </c>
      <c r="E2" s="4">
        <v>55.951463086890236</v>
      </c>
      <c r="F2" s="4">
        <f>E2/(D2/100)^2</f>
        <v>18.761068482001516</v>
      </c>
    </row>
    <row r="3" spans="1:6">
      <c r="A3" s="2">
        <v>2</v>
      </c>
      <c r="B3" s="2" t="s">
        <v>4</v>
      </c>
      <c r="C3" s="8">
        <v>32.524242610000002</v>
      </c>
      <c r="D3" s="4">
        <v>182.94933339965388</v>
      </c>
      <c r="E3" s="4">
        <v>47.494547638758021</v>
      </c>
      <c r="F3" s="4">
        <f t="shared" ref="F3:F9" si="0">E3/(D3/100)^2</f>
        <v>14.189990109963128</v>
      </c>
    </row>
    <row r="4" spans="1:6">
      <c r="A4" s="2">
        <v>3</v>
      </c>
      <c r="B4" s="2" t="s">
        <v>4</v>
      </c>
      <c r="C4" s="8">
        <v>32.92637345</v>
      </c>
      <c r="D4" s="4">
        <v>173.34514031465761</v>
      </c>
      <c r="E4" s="4">
        <v>93.772714191859194</v>
      </c>
      <c r="F4" s="4">
        <f t="shared" si="0"/>
        <v>31.207080763623956</v>
      </c>
    </row>
    <row r="5" spans="1:6">
      <c r="A5" s="2">
        <v>4</v>
      </c>
      <c r="B5" s="2" t="s">
        <v>3</v>
      </c>
      <c r="C5" s="8">
        <v>34.270169719999998</v>
      </c>
      <c r="D5" s="10" t="s">
        <v>8</v>
      </c>
      <c r="E5" s="4">
        <v>35.404136926884426</v>
      </c>
      <c r="F5" s="10" t="s">
        <v>8</v>
      </c>
    </row>
    <row r="6" spans="1:6">
      <c r="A6" s="2">
        <v>5</v>
      </c>
      <c r="B6" s="2" t="s">
        <v>3</v>
      </c>
      <c r="C6" s="8">
        <v>35.737625520000002</v>
      </c>
      <c r="D6" s="4">
        <v>169.84653766121284</v>
      </c>
      <c r="E6" s="4">
        <v>62.762928390819994</v>
      </c>
      <c r="F6" s="4">
        <f t="shared" si="0"/>
        <v>21.756538639790008</v>
      </c>
    </row>
    <row r="7" spans="1:6">
      <c r="A7" s="2">
        <v>6</v>
      </c>
      <c r="B7" s="2" t="s">
        <v>3</v>
      </c>
      <c r="C7" s="25" t="s">
        <v>50</v>
      </c>
      <c r="D7" s="4">
        <v>171.03579371810847</v>
      </c>
      <c r="E7" s="9" t="s">
        <v>9</v>
      </c>
      <c r="F7" s="9" t="s">
        <v>9</v>
      </c>
    </row>
    <row r="8" spans="1:6">
      <c r="A8" s="2">
        <v>7</v>
      </c>
      <c r="B8" s="2" t="s">
        <v>3</v>
      </c>
      <c r="C8" s="8">
        <v>36.376045230000003</v>
      </c>
      <c r="D8" s="4">
        <v>187.71973440802185</v>
      </c>
      <c r="E8" s="4">
        <v>61.724966402308809</v>
      </c>
      <c r="F8" s="4">
        <f t="shared" si="0"/>
        <v>17.51624455600264</v>
      </c>
    </row>
    <row r="9" spans="1:6">
      <c r="A9" s="2">
        <v>8</v>
      </c>
      <c r="B9" s="10" t="s">
        <v>8</v>
      </c>
      <c r="C9" s="8">
        <v>36.401527590000001</v>
      </c>
      <c r="D9" s="4">
        <v>166.510002377825</v>
      </c>
      <c r="E9" s="4">
        <v>54.978320138976798</v>
      </c>
      <c r="F9" s="4">
        <f t="shared" si="0"/>
        <v>19.829456541742449</v>
      </c>
    </row>
    <row r="10" spans="1:6">
      <c r="A10" s="2">
        <v>9</v>
      </c>
      <c r="B10" s="2" t="s">
        <v>4</v>
      </c>
      <c r="C10" s="8">
        <v>39.319500269999999</v>
      </c>
      <c r="D10" s="5" t="s">
        <v>27</v>
      </c>
      <c r="E10" s="4">
        <v>53.717010162378067</v>
      </c>
      <c r="F10" s="5" t="s">
        <v>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F10"/>
  <sheetViews>
    <sheetView workbookViewId="0">
      <selection activeCell="J21" sqref="J21"/>
    </sheetView>
  </sheetViews>
  <sheetFormatPr defaultRowHeight="15"/>
  <cols>
    <col min="1" max="6" width="11.5703125" style="2" customWidth="1"/>
    <col min="7" max="16384" width="9.140625" style="11"/>
  </cols>
  <sheetData>
    <row r="1" spans="1:6" s="1" customFormat="1">
      <c r="A1" s="1" t="s">
        <v>0</v>
      </c>
      <c r="B1" s="1" t="s">
        <v>2</v>
      </c>
      <c r="C1" s="1" t="s">
        <v>1</v>
      </c>
      <c r="D1" s="1" t="s">
        <v>5</v>
      </c>
      <c r="E1" s="1" t="s">
        <v>6</v>
      </c>
      <c r="F1" s="1" t="s">
        <v>7</v>
      </c>
    </row>
    <row r="2" spans="1:6">
      <c r="A2" s="2">
        <v>1</v>
      </c>
      <c r="B2" s="2" t="s">
        <v>3</v>
      </c>
      <c r="C2" s="8">
        <v>29.121461579999998</v>
      </c>
      <c r="D2" s="4">
        <v>172.69387691778834</v>
      </c>
      <c r="E2" s="4">
        <v>55.951463086890236</v>
      </c>
      <c r="F2" s="4">
        <f>E2/(D2/100)^2</f>
        <v>18.761068482001516</v>
      </c>
    </row>
    <row r="3" spans="1:6">
      <c r="A3" s="2">
        <v>2</v>
      </c>
      <c r="B3" s="2" t="s">
        <v>4</v>
      </c>
      <c r="C3" s="8">
        <v>32.524242610000002</v>
      </c>
      <c r="D3" s="4">
        <v>182.94933339965388</v>
      </c>
      <c r="E3" s="4">
        <v>47.494547638758021</v>
      </c>
      <c r="F3" s="4">
        <f t="shared" ref="F3:F10" si="0">E3/(D3/100)^2</f>
        <v>14.189990109963128</v>
      </c>
    </row>
    <row r="4" spans="1:6">
      <c r="A4" s="2">
        <v>3</v>
      </c>
      <c r="B4" s="2" t="s">
        <v>4</v>
      </c>
      <c r="C4" s="8">
        <v>32.92637345</v>
      </c>
      <c r="D4" s="4">
        <v>173.34514031465761</v>
      </c>
      <c r="E4" s="4">
        <v>93.772714191859194</v>
      </c>
      <c r="F4" s="4">
        <f t="shared" si="0"/>
        <v>31.207080763623956</v>
      </c>
    </row>
    <row r="5" spans="1:6">
      <c r="A5" s="2">
        <v>4</v>
      </c>
      <c r="B5" s="2" t="s">
        <v>3</v>
      </c>
      <c r="C5" s="8">
        <v>34.270169719999998</v>
      </c>
      <c r="D5" s="10" t="s">
        <v>8</v>
      </c>
      <c r="E5" s="4">
        <v>35.404136926884426</v>
      </c>
      <c r="F5" s="10" t="s">
        <v>8</v>
      </c>
    </row>
    <row r="6" spans="1:6">
      <c r="A6" s="2">
        <v>5</v>
      </c>
      <c r="B6" s="2" t="s">
        <v>3</v>
      </c>
      <c r="C6" s="8">
        <v>35.737625520000002</v>
      </c>
      <c r="D6" s="4">
        <v>169.84653766121284</v>
      </c>
      <c r="E6" s="4">
        <v>62.762928390819994</v>
      </c>
      <c r="F6" s="4">
        <f t="shared" si="0"/>
        <v>21.756538639790008</v>
      </c>
    </row>
    <row r="7" spans="1:6">
      <c r="A7" s="2">
        <v>6</v>
      </c>
      <c r="B7" s="2" t="s">
        <v>3</v>
      </c>
      <c r="C7" s="22">
        <v>36.369044899999999</v>
      </c>
      <c r="D7" s="4">
        <v>171.03579371810847</v>
      </c>
      <c r="E7" s="4">
        <v>63.928390819999997</v>
      </c>
      <c r="F7" s="4">
        <f t="shared" ref="F7" si="1">E7/(D7/100)^2</f>
        <v>21.85343737921988</v>
      </c>
    </row>
    <row r="8" spans="1:6">
      <c r="A8" s="2">
        <v>7</v>
      </c>
      <c r="B8" s="2" t="s">
        <v>3</v>
      </c>
      <c r="C8" s="8">
        <v>36.376045230000003</v>
      </c>
      <c r="D8" s="4">
        <v>187.71973440802185</v>
      </c>
      <c r="E8" s="4">
        <v>61.724966402308809</v>
      </c>
      <c r="F8" s="4">
        <f t="shared" si="0"/>
        <v>17.51624455600264</v>
      </c>
    </row>
    <row r="9" spans="1:6">
      <c r="A9" s="2">
        <v>8</v>
      </c>
      <c r="B9" s="10" t="s">
        <v>8</v>
      </c>
      <c r="C9" s="8">
        <v>36.401527590000001</v>
      </c>
      <c r="D9" s="4">
        <v>166.510002377825</v>
      </c>
      <c r="E9" s="4">
        <v>54.978320138976798</v>
      </c>
      <c r="F9" s="4">
        <f t="shared" si="0"/>
        <v>19.829456541742449</v>
      </c>
    </row>
    <row r="10" spans="1:6">
      <c r="A10" s="2">
        <v>9</v>
      </c>
      <c r="B10" s="2" t="s">
        <v>4</v>
      </c>
      <c r="C10" s="8">
        <v>39.319500269999999</v>
      </c>
      <c r="D10" s="4">
        <v>168.002377825</v>
      </c>
      <c r="E10" s="4">
        <v>53.717010162378067</v>
      </c>
      <c r="F10" s="4">
        <f t="shared" si="0"/>
        <v>19.031848640728725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F10"/>
  <sheetViews>
    <sheetView workbookViewId="0">
      <selection activeCell="J17" sqref="J17"/>
    </sheetView>
  </sheetViews>
  <sheetFormatPr defaultRowHeight="15"/>
  <cols>
    <col min="1" max="6" width="11.5703125" style="2" customWidth="1"/>
    <col min="7" max="16384" width="9.140625" style="11"/>
  </cols>
  <sheetData>
    <row r="1" spans="1:6" s="1" customFormat="1">
      <c r="A1" s="1" t="s">
        <v>0</v>
      </c>
      <c r="B1" s="1" t="s">
        <v>2</v>
      </c>
      <c r="C1" s="1" t="s">
        <v>1</v>
      </c>
      <c r="D1" s="1" t="s">
        <v>5</v>
      </c>
      <c r="E1" s="1" t="s">
        <v>6</v>
      </c>
      <c r="F1" s="1" t="s">
        <v>7</v>
      </c>
    </row>
    <row r="2" spans="1:6">
      <c r="A2" s="2">
        <v>1</v>
      </c>
      <c r="B2" s="2" t="s">
        <v>3</v>
      </c>
      <c r="C2" s="8">
        <v>29.121461579999998</v>
      </c>
      <c r="D2" s="4">
        <v>172.69387691778834</v>
      </c>
      <c r="E2" s="4">
        <v>55.951463086890236</v>
      </c>
      <c r="F2" s="4">
        <f>E2/(D2/100)^2</f>
        <v>18.761068482001516</v>
      </c>
    </row>
    <row r="3" spans="1:6">
      <c r="A3" s="2">
        <v>2</v>
      </c>
      <c r="B3" s="2" t="s">
        <v>4</v>
      </c>
      <c r="C3" s="8">
        <v>32.524242610000002</v>
      </c>
      <c r="D3" s="4">
        <v>182.94933339965388</v>
      </c>
      <c r="E3" s="4">
        <v>47.494547638758021</v>
      </c>
      <c r="F3" s="4">
        <f t="shared" ref="F3:F10" si="0">E3/(D3/100)^2</f>
        <v>14.189990109963128</v>
      </c>
    </row>
    <row r="4" spans="1:6">
      <c r="A4" s="2">
        <v>3</v>
      </c>
      <c r="B4" s="2" t="s">
        <v>4</v>
      </c>
      <c r="C4" s="8">
        <v>32.92637345</v>
      </c>
      <c r="D4" s="4">
        <v>173.34514031465761</v>
      </c>
      <c r="E4" s="4">
        <v>93.772714191859194</v>
      </c>
      <c r="F4" s="4">
        <f t="shared" si="0"/>
        <v>31.207080763623956</v>
      </c>
    </row>
    <row r="5" spans="1:6">
      <c r="A5" s="2">
        <v>4</v>
      </c>
      <c r="B5" s="2" t="s">
        <v>3</v>
      </c>
      <c r="C5" s="8">
        <v>34.270169719999998</v>
      </c>
      <c r="D5" s="23"/>
      <c r="E5" s="4">
        <v>35.404136926884426</v>
      </c>
      <c r="F5" s="23"/>
    </row>
    <row r="6" spans="1:6">
      <c r="A6" s="2">
        <v>5</v>
      </c>
      <c r="B6" s="2" t="s">
        <v>3</v>
      </c>
      <c r="C6" s="8">
        <v>35.737625520000002</v>
      </c>
      <c r="D6" s="4">
        <v>169.84653766121284</v>
      </c>
      <c r="E6" s="4">
        <v>62.762928390819994</v>
      </c>
      <c r="F6" s="4">
        <f t="shared" si="0"/>
        <v>21.756538639790008</v>
      </c>
    </row>
    <row r="7" spans="1:6">
      <c r="A7" s="2">
        <v>6</v>
      </c>
      <c r="B7" s="2" t="s">
        <v>3</v>
      </c>
      <c r="C7" s="22">
        <v>36.369044899999999</v>
      </c>
      <c r="D7" s="4">
        <v>171.03579371810847</v>
      </c>
      <c r="E7" s="4">
        <v>63.928390819999997</v>
      </c>
      <c r="F7" s="4">
        <f t="shared" si="0"/>
        <v>21.85343737921988</v>
      </c>
    </row>
    <row r="8" spans="1:6">
      <c r="A8" s="2">
        <v>7</v>
      </c>
      <c r="B8" s="2" t="s">
        <v>3</v>
      </c>
      <c r="C8" s="8">
        <v>36.376045230000003</v>
      </c>
      <c r="D8" s="4">
        <v>187.71973440802185</v>
      </c>
      <c r="E8" s="4">
        <v>61.724966402308809</v>
      </c>
      <c r="F8" s="4">
        <f t="shared" si="0"/>
        <v>17.51624455600264</v>
      </c>
    </row>
    <row r="9" spans="1:6">
      <c r="A9" s="2">
        <v>8</v>
      </c>
      <c r="B9" s="23"/>
      <c r="C9" s="8">
        <v>36.401527590000001</v>
      </c>
      <c r="D9" s="4">
        <v>166.510002377825</v>
      </c>
      <c r="E9" s="4">
        <v>54.978320138976798</v>
      </c>
      <c r="F9" s="4">
        <f t="shared" si="0"/>
        <v>19.829456541742449</v>
      </c>
    </row>
    <row r="10" spans="1:6">
      <c r="A10" s="2">
        <v>9</v>
      </c>
      <c r="B10" s="2" t="s">
        <v>4</v>
      </c>
      <c r="C10" s="8">
        <v>39.319500269999999</v>
      </c>
      <c r="D10" s="4">
        <v>168.002377825</v>
      </c>
      <c r="E10" s="4">
        <v>53.717010162378067</v>
      </c>
      <c r="F10" s="4">
        <f t="shared" si="0"/>
        <v>19.031848640728725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/>
  </sheetPr>
  <dimension ref="A1:I7"/>
  <sheetViews>
    <sheetView workbookViewId="0">
      <selection activeCell="J14" sqref="J14"/>
    </sheetView>
  </sheetViews>
  <sheetFormatPr defaultColWidth="10.7109375" defaultRowHeight="15"/>
  <cols>
    <col min="1" max="1" width="10.7109375" style="3"/>
    <col min="2" max="4" width="14.42578125" customWidth="1"/>
    <col min="5" max="5" width="14.42578125" style="11" customWidth="1"/>
    <col min="6" max="6" width="10.7109375" style="11"/>
    <col min="7" max="7" width="19" bestFit="1" customWidth="1"/>
    <col min="8" max="8" width="12.140625" bestFit="1" customWidth="1"/>
    <col min="9" max="9" width="13.140625" style="11" bestFit="1" customWidth="1"/>
  </cols>
  <sheetData>
    <row r="1" spans="1:9" s="6" customFormat="1">
      <c r="A1" s="7"/>
      <c r="B1" s="6" t="s">
        <v>8</v>
      </c>
      <c r="C1" s="6" t="s">
        <v>9</v>
      </c>
      <c r="D1" s="6" t="s">
        <v>27</v>
      </c>
      <c r="E1" s="6" t="s">
        <v>50</v>
      </c>
      <c r="G1" s="6" t="s">
        <v>32</v>
      </c>
      <c r="H1" s="6" t="s">
        <v>37</v>
      </c>
      <c r="I1" s="6" t="s">
        <v>42</v>
      </c>
    </row>
    <row r="2" spans="1:9">
      <c r="A2" s="7" t="s">
        <v>0</v>
      </c>
      <c r="B2" s="11" t="s">
        <v>31</v>
      </c>
      <c r="C2" s="11" t="s">
        <v>31</v>
      </c>
      <c r="D2" s="11" t="s">
        <v>30</v>
      </c>
      <c r="E2" s="11" t="s">
        <v>51</v>
      </c>
      <c r="G2" s="11" t="s">
        <v>31</v>
      </c>
      <c r="H2" s="11" t="s">
        <v>31</v>
      </c>
      <c r="I2" s="11" t="s">
        <v>31</v>
      </c>
    </row>
    <row r="3" spans="1:9">
      <c r="A3" s="7" t="s">
        <v>2</v>
      </c>
      <c r="B3" s="11" t="s">
        <v>29</v>
      </c>
      <c r="C3" s="11" t="s">
        <v>28</v>
      </c>
      <c r="D3" s="11" t="s">
        <v>30</v>
      </c>
      <c r="E3" s="11" t="s">
        <v>51</v>
      </c>
      <c r="G3" s="11" t="s">
        <v>31</v>
      </c>
      <c r="H3" s="11" t="s">
        <v>40</v>
      </c>
      <c r="I3" s="11" t="s">
        <v>38</v>
      </c>
    </row>
    <row r="4" spans="1:9">
      <c r="A4" s="7" t="s">
        <v>1</v>
      </c>
      <c r="B4" s="11" t="s">
        <v>29</v>
      </c>
      <c r="C4" s="11" t="s">
        <v>28</v>
      </c>
      <c r="D4" s="11" t="s">
        <v>30</v>
      </c>
      <c r="E4" s="11" t="s">
        <v>51</v>
      </c>
      <c r="G4" s="11" t="s">
        <v>36</v>
      </c>
      <c r="H4" s="11" t="s">
        <v>40</v>
      </c>
      <c r="I4" s="11" t="s">
        <v>39</v>
      </c>
    </row>
    <row r="5" spans="1:9">
      <c r="A5" s="7" t="s">
        <v>5</v>
      </c>
      <c r="B5" s="11" t="s">
        <v>29</v>
      </c>
      <c r="C5" s="11" t="s">
        <v>28</v>
      </c>
      <c r="D5" s="11" t="s">
        <v>30</v>
      </c>
      <c r="E5" s="11" t="s">
        <v>51</v>
      </c>
      <c r="G5" s="11" t="s">
        <v>33</v>
      </c>
      <c r="H5" s="11" t="s">
        <v>41</v>
      </c>
      <c r="I5" s="11" t="s">
        <v>39</v>
      </c>
    </row>
    <row r="6" spans="1:9">
      <c r="A6" s="7" t="s">
        <v>6</v>
      </c>
      <c r="B6" s="11" t="s">
        <v>29</v>
      </c>
      <c r="C6" s="11" t="s">
        <v>28</v>
      </c>
      <c r="D6" s="11" t="s">
        <v>30</v>
      </c>
      <c r="E6" s="11" t="s">
        <v>51</v>
      </c>
      <c r="G6" s="11" t="s">
        <v>34</v>
      </c>
      <c r="H6" s="11" t="s">
        <v>41</v>
      </c>
      <c r="I6" s="11" t="s">
        <v>39</v>
      </c>
    </row>
    <row r="7" spans="1:9">
      <c r="A7" s="7" t="s">
        <v>7</v>
      </c>
      <c r="B7" s="11" t="s">
        <v>29</v>
      </c>
      <c r="C7" s="11" t="s">
        <v>28</v>
      </c>
      <c r="D7" s="11" t="s">
        <v>30</v>
      </c>
      <c r="E7" s="11" t="s">
        <v>51</v>
      </c>
      <c r="G7" s="11" t="s">
        <v>35</v>
      </c>
      <c r="H7" s="11" t="s">
        <v>41</v>
      </c>
      <c r="I7" s="1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Home</vt:lpstr>
      <vt:lpstr>Copyright</vt:lpstr>
      <vt:lpstr>Information</vt:lpstr>
      <vt:lpstr>Study Notes</vt:lpstr>
      <vt:lpstr>Raw Data</vt:lpstr>
      <vt:lpstr>In Progress</vt:lpstr>
      <vt:lpstr>Clean Data</vt:lpstr>
      <vt:lpstr>Data For Analysis</vt:lpstr>
      <vt:lpstr>Codes</vt:lpstr>
      <vt:lpstr>Notes</vt:lpstr>
      <vt:lpstr>Desc Stats</vt:lpstr>
      <vt:lpstr>Spare Sheet 1</vt:lpstr>
      <vt:lpstr>Spare Sheet 2</vt:lpstr>
    </vt:vector>
  </TitlesOfParts>
  <Company>Chi-Squared Innovations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Practical Data Cleaning Template</dc:title>
  <dc:subject>Data Cleaning</dc:subject>
  <dc:creator>Lee Baker</dc:creator>
  <cp:keywords>data</cp:keywords>
  <cp:lastModifiedBy>Lee</cp:lastModifiedBy>
  <dcterms:created xsi:type="dcterms:W3CDTF">2016-04-28T11:15:16Z</dcterms:created>
  <dcterms:modified xsi:type="dcterms:W3CDTF">2016-12-15T12:32:11Z</dcterms:modified>
  <dc:language>English</dc:language>
</cp:coreProperties>
</file>